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応用\復習問題\"/>
    </mc:Choice>
  </mc:AlternateContent>
  <xr:revisionPtr revIDLastSave="0" documentId="13_ncr:1_{FFDECB8C-CE9D-4D8D-A0BA-82409CB6C6F1}" xr6:coauthVersionLast="47" xr6:coauthVersionMax="47" xr10:uidLastSave="{00000000-0000-0000-0000-000000000000}"/>
  <bookViews>
    <workbookView xWindow="-120" yWindow="-120" windowWidth="19440" windowHeight="11040" xr2:uid="{00000000-000D-0000-FFFF-FFFF00000000}"/>
  </bookViews>
  <sheets>
    <sheet name="ジェームス" sheetId="1" r:id="rId1"/>
    <sheet name="商品マスター" sheetId="3" r:id="rId2"/>
    <sheet name="顧客マスター" sheetId="2" r:id="rId3"/>
  </sheets>
  <definedNames>
    <definedName name="_xlnm.Print_Area" localSheetId="0">ジェームス!$A$1:$F$35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1" l="1"/>
  <c r="D17" i="1"/>
  <c r="F17" i="1" s="1"/>
  <c r="C18" i="1"/>
  <c r="D18" i="1"/>
  <c r="F18" i="1" s="1"/>
  <c r="C19" i="1"/>
  <c r="D19" i="1"/>
  <c r="C20" i="1"/>
  <c r="D20" i="1"/>
  <c r="F20" i="1" s="1"/>
  <c r="C21" i="1"/>
  <c r="D21" i="1"/>
  <c r="F21" i="1" s="1"/>
  <c r="C22" i="1"/>
  <c r="D22" i="1"/>
  <c r="C23" i="1"/>
  <c r="D23" i="1"/>
  <c r="C24" i="1"/>
  <c r="D24" i="1"/>
  <c r="F24" i="1" s="1"/>
  <c r="C25" i="1"/>
  <c r="D25" i="1"/>
  <c r="C26" i="1"/>
  <c r="D26" i="1"/>
  <c r="C27" i="1"/>
  <c r="D27" i="1"/>
  <c r="F27" i="1" s="1"/>
  <c r="C28" i="1"/>
  <c r="D28" i="1"/>
  <c r="C29" i="1"/>
  <c r="D29" i="1"/>
  <c r="F29" i="1" s="1"/>
  <c r="C30" i="1"/>
  <c r="D30" i="1"/>
  <c r="F30" i="1" s="1"/>
  <c r="F22" i="1"/>
  <c r="F23" i="1"/>
  <c r="F28" i="1"/>
  <c r="F19" i="1"/>
  <c r="F25" i="1"/>
  <c r="D16" i="1"/>
  <c r="F16" i="1" s="1"/>
  <c r="C16" i="1"/>
  <c r="F12" i="1"/>
  <c r="E12" i="1"/>
  <c r="F26" i="1"/>
  <c r="E15" i="3" l="1"/>
  <c r="E14" i="3"/>
  <c r="E13" i="3"/>
  <c r="E12" i="3"/>
  <c r="E11" i="3"/>
  <c r="E10" i="3"/>
  <c r="E9" i="3"/>
  <c r="E8" i="3"/>
  <c r="E7" i="3"/>
  <c r="E6" i="3"/>
  <c r="E5" i="3"/>
  <c r="E4" i="3"/>
  <c r="E31" i="1"/>
  <c r="E32" i="1" s="1"/>
  <c r="F31" i="1"/>
  <c r="F32" i="1" l="1"/>
  <c r="E33" i="1" s="1"/>
  <c r="F34" i="1" l="1"/>
  <c r="E35" i="1" s="1"/>
  <c r="B12" i="1" s="1"/>
</calcChain>
</file>

<file path=xl/sharedStrings.xml><?xml version="1.0" encoding="utf-8"?>
<sst xmlns="http://schemas.openxmlformats.org/spreadsheetml/2006/main" count="203" uniqueCount="158">
  <si>
    <t>請求番号</t>
    <rPh sb="0" eb="2">
      <t>セイキュウ</t>
    </rPh>
    <rPh sb="2" eb="4">
      <t>バンゴウ</t>
    </rPh>
    <phoneticPr fontId="3"/>
  </si>
  <si>
    <t>御請求日</t>
    <rPh sb="0" eb="1">
      <t>ゴ</t>
    </rPh>
    <rPh sb="1" eb="4">
      <t>セイキュウビ</t>
    </rPh>
    <phoneticPr fontId="3"/>
  </si>
  <si>
    <t>請　　求　　書</t>
    <rPh sb="0" eb="1">
      <t>セイ</t>
    </rPh>
    <rPh sb="3" eb="4">
      <t>キュウ</t>
    </rPh>
    <rPh sb="6" eb="7">
      <t>ショ</t>
    </rPh>
    <phoneticPr fontId="3"/>
  </si>
  <si>
    <t>株式会社ディスカウントジェームス</t>
    <rPh sb="0" eb="4">
      <t>カブシキガイシャ</t>
    </rPh>
    <phoneticPr fontId="3"/>
  </si>
  <si>
    <t>担当部署</t>
    <rPh sb="0" eb="2">
      <t>タントウ</t>
    </rPh>
    <rPh sb="2" eb="4">
      <t>ブショ</t>
    </rPh>
    <phoneticPr fontId="3"/>
  </si>
  <si>
    <t>担当営業</t>
    <rPh sb="0" eb="2">
      <t>タントウ</t>
    </rPh>
    <rPh sb="2" eb="4">
      <t>エイギョウ</t>
    </rPh>
    <phoneticPr fontId="3"/>
  </si>
  <si>
    <t>下記の通り御請求申し上げます。</t>
    <rPh sb="0" eb="2">
      <t>カキ</t>
    </rPh>
    <rPh sb="3" eb="4">
      <t>トオ</t>
    </rPh>
    <rPh sb="5" eb="6">
      <t>ゴ</t>
    </rPh>
    <rPh sb="6" eb="8">
      <t>セイキュウ</t>
    </rPh>
    <rPh sb="8" eb="9">
      <t>モウ</t>
    </rPh>
    <rPh sb="10" eb="11">
      <t>ア</t>
    </rPh>
    <phoneticPr fontId="3"/>
  </si>
  <si>
    <t>アオヤマビール株式会社</t>
    <rPh sb="7" eb="11">
      <t>カブシキガイシャ</t>
    </rPh>
    <phoneticPr fontId="3"/>
  </si>
  <si>
    <t>流通1課</t>
    <rPh sb="0" eb="2">
      <t>リュウツウ</t>
    </rPh>
    <rPh sb="3" eb="4">
      <t>カ</t>
    </rPh>
    <phoneticPr fontId="3"/>
  </si>
  <si>
    <t>池田　修一</t>
    <rPh sb="0" eb="2">
      <t>イケダ</t>
    </rPh>
    <rPh sb="3" eb="5">
      <t>シュウイチ</t>
    </rPh>
    <phoneticPr fontId="3"/>
  </si>
  <si>
    <t>流通2課</t>
    <rPh sb="0" eb="2">
      <t>リュウツウ</t>
    </rPh>
    <rPh sb="3" eb="4">
      <t>カ</t>
    </rPh>
    <phoneticPr fontId="3"/>
  </si>
  <si>
    <t>渡辺　篤</t>
    <rPh sb="0" eb="2">
      <t>ワタナベ</t>
    </rPh>
    <rPh sb="3" eb="4">
      <t>アツシ</t>
    </rPh>
    <phoneticPr fontId="3"/>
  </si>
  <si>
    <t>東京都港区南青山*-*-*</t>
    <rPh sb="0" eb="3">
      <t>トウキョウト</t>
    </rPh>
    <rPh sb="3" eb="5">
      <t>ミナトク</t>
    </rPh>
    <rPh sb="5" eb="6">
      <t>ミナミ</t>
    </rPh>
    <rPh sb="6" eb="8">
      <t>アオヤマ</t>
    </rPh>
    <phoneticPr fontId="3"/>
  </si>
  <si>
    <t>流通3課</t>
    <rPh sb="0" eb="2">
      <t>リュウツウ</t>
    </rPh>
    <rPh sb="3" eb="4">
      <t>カ</t>
    </rPh>
    <phoneticPr fontId="3"/>
  </si>
  <si>
    <t>中村　実</t>
    <rPh sb="0" eb="2">
      <t>ナカムラ</t>
    </rPh>
    <rPh sb="3" eb="4">
      <t>ミノル</t>
    </rPh>
    <phoneticPr fontId="3"/>
  </si>
  <si>
    <t>三田村　雅彦</t>
    <rPh sb="0" eb="3">
      <t>ミタムラ</t>
    </rPh>
    <rPh sb="4" eb="6">
      <t>マサヒコ</t>
    </rPh>
    <phoneticPr fontId="3"/>
  </si>
  <si>
    <t>FAX：03-5432-****</t>
    <phoneticPr fontId="3"/>
  </si>
  <si>
    <t>降矢　通</t>
    <rPh sb="0" eb="2">
      <t>フルヤ</t>
    </rPh>
    <rPh sb="3" eb="4">
      <t>トオル</t>
    </rPh>
    <phoneticPr fontId="3"/>
  </si>
  <si>
    <t>合計金額</t>
    <rPh sb="0" eb="2">
      <t>ゴウケイ</t>
    </rPh>
    <rPh sb="2" eb="4">
      <t>キンガク</t>
    </rPh>
    <phoneticPr fontId="3"/>
  </si>
  <si>
    <t>田宮　次郎</t>
    <rPh sb="0" eb="2">
      <t>タミヤ</t>
    </rPh>
    <rPh sb="3" eb="5">
      <t>ジロウ</t>
    </rPh>
    <phoneticPr fontId="3"/>
  </si>
  <si>
    <t>単位：円</t>
    <rPh sb="0" eb="2">
      <t>タンイ</t>
    </rPh>
    <rPh sb="3" eb="4">
      <t>エン</t>
    </rPh>
    <phoneticPr fontId="3"/>
  </si>
  <si>
    <t>明細番号</t>
    <rPh sb="0" eb="2">
      <t>メイサイ</t>
    </rPh>
    <rPh sb="2" eb="4">
      <t>バンゴウ</t>
    </rPh>
    <phoneticPr fontId="3"/>
  </si>
  <si>
    <t>商品CD</t>
    <rPh sb="0" eb="2">
      <t>ショウヒン</t>
    </rPh>
    <phoneticPr fontId="3"/>
  </si>
  <si>
    <t>商品名</t>
    <rPh sb="0" eb="3">
      <t>ショウヒンメイ</t>
    </rPh>
    <phoneticPr fontId="3"/>
  </si>
  <si>
    <t>ケース単価</t>
    <rPh sb="3" eb="5">
      <t>タンカ</t>
    </rPh>
    <phoneticPr fontId="3"/>
  </si>
  <si>
    <t>ケース数</t>
    <rPh sb="3" eb="4">
      <t>スウ</t>
    </rPh>
    <phoneticPr fontId="3"/>
  </si>
  <si>
    <t>金額</t>
    <rPh sb="0" eb="2">
      <t>キンガク</t>
    </rPh>
    <phoneticPr fontId="3"/>
  </si>
  <si>
    <t>御振込先</t>
    <rPh sb="0" eb="3">
      <t>オフリコミ</t>
    </rPh>
    <rPh sb="3" eb="4">
      <t>サキ</t>
    </rPh>
    <phoneticPr fontId="3"/>
  </si>
  <si>
    <t>小計</t>
    <rPh sb="0" eb="2">
      <t>ショウケイ</t>
    </rPh>
    <phoneticPr fontId="3"/>
  </si>
  <si>
    <t>○○銀行　青山支店　普通口座　9999999</t>
    <rPh sb="2" eb="4">
      <t>ギンコウ</t>
    </rPh>
    <rPh sb="5" eb="7">
      <t>アオヤマ</t>
    </rPh>
    <rPh sb="7" eb="9">
      <t>シテン</t>
    </rPh>
    <rPh sb="10" eb="12">
      <t>フツウ</t>
    </rPh>
    <rPh sb="12" eb="14">
      <t>コウザ</t>
    </rPh>
    <phoneticPr fontId="3"/>
  </si>
  <si>
    <t>割引額</t>
    <rPh sb="0" eb="2">
      <t>ワリビキ</t>
    </rPh>
    <rPh sb="2" eb="3">
      <t>ガク</t>
    </rPh>
    <phoneticPr fontId="3"/>
  </si>
  <si>
    <t>翌月20日迄に御振込頂きます様、御願い申し上げます。</t>
    <rPh sb="0" eb="2">
      <t>ヨクゲツ</t>
    </rPh>
    <rPh sb="4" eb="5">
      <t>カ</t>
    </rPh>
    <rPh sb="5" eb="6">
      <t>マデ</t>
    </rPh>
    <rPh sb="7" eb="10">
      <t>オフリコミ</t>
    </rPh>
    <rPh sb="10" eb="11">
      <t>イタダ</t>
    </rPh>
    <rPh sb="14" eb="15">
      <t>サマ</t>
    </rPh>
    <rPh sb="16" eb="17">
      <t>オ</t>
    </rPh>
    <rPh sb="17" eb="18">
      <t>ネガ</t>
    </rPh>
    <rPh sb="19" eb="20">
      <t>モウ</t>
    </rPh>
    <rPh sb="21" eb="22">
      <t>ア</t>
    </rPh>
    <phoneticPr fontId="3"/>
  </si>
  <si>
    <t>割引後金額</t>
    <rPh sb="0" eb="2">
      <t>ワリビキ</t>
    </rPh>
    <rPh sb="2" eb="3">
      <t>ゴ</t>
    </rPh>
    <rPh sb="3" eb="5">
      <t>キンガク</t>
    </rPh>
    <phoneticPr fontId="3"/>
  </si>
  <si>
    <t>※20日が休日または祝日の場合は翌営業日迄に</t>
    <rPh sb="3" eb="4">
      <t>カ</t>
    </rPh>
    <rPh sb="5" eb="7">
      <t>キュウジツ</t>
    </rPh>
    <rPh sb="10" eb="12">
      <t>シュクジツ</t>
    </rPh>
    <rPh sb="13" eb="15">
      <t>バアイ</t>
    </rPh>
    <rPh sb="16" eb="20">
      <t>ヨクエイギョウビ</t>
    </rPh>
    <rPh sb="20" eb="21">
      <t>マデ</t>
    </rPh>
    <phoneticPr fontId="2"/>
  </si>
  <si>
    <t>御振込頂きます様、御願い申し上げます。</t>
    <rPh sb="0" eb="4">
      <t>オフリコミイタダ</t>
    </rPh>
    <rPh sb="7" eb="8">
      <t>ヨウ</t>
    </rPh>
    <rPh sb="9" eb="11">
      <t>オネガ</t>
    </rPh>
    <rPh sb="12" eb="13">
      <t>モウ</t>
    </rPh>
    <rPh sb="14" eb="15">
      <t>ア</t>
    </rPh>
    <phoneticPr fontId="2"/>
  </si>
  <si>
    <t>税込金額</t>
    <rPh sb="0" eb="2">
      <t>ゼイコミ</t>
    </rPh>
    <rPh sb="2" eb="4">
      <t>キンガク</t>
    </rPh>
    <phoneticPr fontId="3"/>
  </si>
  <si>
    <t>〒107-0062</t>
    <phoneticPr fontId="3"/>
  </si>
  <si>
    <t>TEL：03-5432-****</t>
    <phoneticPr fontId="3"/>
  </si>
  <si>
    <r>
      <t>J</t>
    </r>
    <r>
      <rPr>
        <sz val="11"/>
        <color theme="1"/>
        <rFont val="游ゴシック"/>
        <family val="3"/>
        <charset val="128"/>
        <scheme val="minor"/>
      </rPr>
      <t>UN</t>
    </r>
    <r>
      <rPr>
        <sz val="11"/>
        <color indexed="8"/>
        <rFont val="游ゴシック"/>
        <family val="3"/>
        <charset val="128"/>
        <scheme val="minor"/>
      </rPr>
      <t>-</t>
    </r>
    <r>
      <rPr>
        <sz val="11"/>
        <color theme="1"/>
        <rFont val="游ゴシック"/>
        <family val="3"/>
        <charset val="128"/>
        <scheme val="minor"/>
      </rPr>
      <t>W</t>
    </r>
    <r>
      <rPr>
        <sz val="11"/>
        <color indexed="8"/>
        <rFont val="游ゴシック"/>
        <family val="3"/>
        <charset val="128"/>
        <scheme val="minor"/>
      </rPr>
      <t>001</t>
    </r>
    <phoneticPr fontId="3"/>
  </si>
  <si>
    <t>商品マスター</t>
    <rPh sb="0" eb="2">
      <t>ショウヒン</t>
    </rPh>
    <phoneticPr fontId="2"/>
  </si>
  <si>
    <t>単価</t>
    <rPh sb="0" eb="2">
      <t>タンカ</t>
    </rPh>
    <phoneticPr fontId="3"/>
  </si>
  <si>
    <t>1ケース入数（本）</t>
    <rPh sb="4" eb="5">
      <t>イリ</t>
    </rPh>
    <rPh sb="5" eb="6">
      <t>スウ</t>
    </rPh>
    <rPh sb="7" eb="8">
      <t>ホン</t>
    </rPh>
    <phoneticPr fontId="3"/>
  </si>
  <si>
    <t>ボルドー赤</t>
    <rPh sb="4" eb="5">
      <t>アカ</t>
    </rPh>
    <phoneticPr fontId="2"/>
  </si>
  <si>
    <t>トスカーナ赤</t>
    <rPh sb="5" eb="6">
      <t>アカ</t>
    </rPh>
    <phoneticPr fontId="2"/>
  </si>
  <si>
    <t>ガリシア赤</t>
    <rPh sb="4" eb="5">
      <t>アカ</t>
    </rPh>
    <phoneticPr fontId="2"/>
  </si>
  <si>
    <t>ブルゴーニュ白</t>
    <rPh sb="6" eb="7">
      <t>シロ</t>
    </rPh>
    <phoneticPr fontId="2"/>
  </si>
  <si>
    <t>トスカーナ白</t>
    <rPh sb="5" eb="6">
      <t>シロ</t>
    </rPh>
    <phoneticPr fontId="2"/>
  </si>
  <si>
    <t>WWUSA003</t>
    <phoneticPr fontId="2"/>
  </si>
  <si>
    <t>オレゴン白</t>
    <rPh sb="4" eb="5">
      <t>シロ</t>
    </rPh>
    <phoneticPr fontId="2"/>
  </si>
  <si>
    <t>カタルーニャ白</t>
    <rPh sb="6" eb="7">
      <t>シロ</t>
    </rPh>
    <phoneticPr fontId="2"/>
  </si>
  <si>
    <t>SPITA002</t>
    <phoneticPr fontId="3"/>
  </si>
  <si>
    <t>SPUSA003</t>
    <phoneticPr fontId="3"/>
  </si>
  <si>
    <t>スパークリングスペイン</t>
    <phoneticPr fontId="2"/>
  </si>
  <si>
    <t>WRFRA001</t>
    <phoneticPr fontId="2"/>
  </si>
  <si>
    <t>WRITA002</t>
    <phoneticPr fontId="2"/>
  </si>
  <si>
    <t>WRUSA003</t>
    <phoneticPr fontId="2"/>
  </si>
  <si>
    <t>WRESP004</t>
    <phoneticPr fontId="2"/>
  </si>
  <si>
    <t>WWFRA001</t>
    <phoneticPr fontId="2"/>
  </si>
  <si>
    <t>WWITA002</t>
    <phoneticPr fontId="2"/>
  </si>
  <si>
    <t>WWESP004</t>
    <phoneticPr fontId="2"/>
  </si>
  <si>
    <t>SPFRA001</t>
    <phoneticPr fontId="3"/>
  </si>
  <si>
    <t>スパークリングフランス</t>
    <phoneticPr fontId="2"/>
  </si>
  <si>
    <t>スパークリングイタリア</t>
    <phoneticPr fontId="2"/>
  </si>
  <si>
    <t>スパークリングアメリカ</t>
    <phoneticPr fontId="2"/>
  </si>
  <si>
    <t>SPESP004</t>
    <phoneticPr fontId="2"/>
  </si>
  <si>
    <t>顧客マスター</t>
    <rPh sb="0" eb="2">
      <t>コキャク</t>
    </rPh>
    <phoneticPr fontId="3"/>
  </si>
  <si>
    <t>顧客CD</t>
    <rPh sb="0" eb="2">
      <t>コキャク</t>
    </rPh>
    <phoneticPr fontId="3"/>
  </si>
  <si>
    <t>顧客名</t>
    <rPh sb="0" eb="2">
      <t>コキャク</t>
    </rPh>
    <rPh sb="2" eb="3">
      <t>メイ</t>
    </rPh>
    <phoneticPr fontId="3"/>
  </si>
  <si>
    <t>郵便番号</t>
    <rPh sb="0" eb="4">
      <t>ユウビンバンゴウ</t>
    </rPh>
    <phoneticPr fontId="3"/>
  </si>
  <si>
    <t>都道府県</t>
    <rPh sb="0" eb="4">
      <t>トドウフケン</t>
    </rPh>
    <phoneticPr fontId="3"/>
  </si>
  <si>
    <t>住所</t>
    <rPh sb="0" eb="2">
      <t>ジュウショ</t>
    </rPh>
    <phoneticPr fontId="3"/>
  </si>
  <si>
    <t>電話番号</t>
    <rPh sb="0" eb="2">
      <t>デンワ</t>
    </rPh>
    <rPh sb="2" eb="4">
      <t>バンゴウ</t>
    </rPh>
    <phoneticPr fontId="3"/>
  </si>
  <si>
    <t>業種</t>
    <rPh sb="0" eb="2">
      <t>ギョウシュ</t>
    </rPh>
    <phoneticPr fontId="3"/>
  </si>
  <si>
    <t>エリア</t>
    <phoneticPr fontId="3"/>
  </si>
  <si>
    <t>担当</t>
    <rPh sb="0" eb="2">
      <t>タントウ</t>
    </rPh>
    <phoneticPr fontId="3"/>
  </si>
  <si>
    <t>C0001</t>
    <phoneticPr fontId="3"/>
  </si>
  <si>
    <t>100-0005</t>
  </si>
  <si>
    <t>東京都</t>
    <rPh sb="0" eb="3">
      <t>トウキョウト</t>
    </rPh>
    <phoneticPr fontId="3"/>
  </si>
  <si>
    <t>千代田区*-*-*</t>
    <rPh sb="0" eb="4">
      <t>チヨダク</t>
    </rPh>
    <phoneticPr fontId="3"/>
  </si>
  <si>
    <t>首都圏</t>
    <rPh sb="0" eb="3">
      <t>シュトケン</t>
    </rPh>
    <phoneticPr fontId="3"/>
  </si>
  <si>
    <t>C0002</t>
  </si>
  <si>
    <t>ディスカウントジェームス</t>
    <phoneticPr fontId="3"/>
  </si>
  <si>
    <t>060-0006</t>
  </si>
  <si>
    <t>北海道</t>
    <rPh sb="0" eb="3">
      <t>ホッカイドウ</t>
    </rPh>
    <phoneticPr fontId="3"/>
  </si>
  <si>
    <t>札幌市中央区*-*-*</t>
    <rPh sb="0" eb="3">
      <t>サッポロシ</t>
    </rPh>
    <rPh sb="3" eb="5">
      <t>チュウオウ</t>
    </rPh>
    <rPh sb="5" eb="6">
      <t>ク</t>
    </rPh>
    <phoneticPr fontId="3"/>
  </si>
  <si>
    <t>ディスカウント</t>
    <phoneticPr fontId="3"/>
  </si>
  <si>
    <t>広域</t>
    <rPh sb="0" eb="2">
      <t>コウイキ</t>
    </rPh>
    <phoneticPr fontId="3"/>
  </si>
  <si>
    <t>C0003</t>
  </si>
  <si>
    <t>コンビニエンスデイリーマート</t>
    <phoneticPr fontId="3"/>
  </si>
  <si>
    <t>231-0861</t>
  </si>
  <si>
    <t>神奈川県</t>
    <rPh sb="0" eb="4">
      <t>カナガワケン</t>
    </rPh>
    <phoneticPr fontId="3"/>
  </si>
  <si>
    <t>横浜市中区*-*-*</t>
    <rPh sb="0" eb="3">
      <t>ヨコハマシ</t>
    </rPh>
    <rPh sb="3" eb="5">
      <t>ナカク</t>
    </rPh>
    <phoneticPr fontId="3"/>
  </si>
  <si>
    <t>コンビニ</t>
    <phoneticPr fontId="3"/>
  </si>
  <si>
    <t>C0004</t>
  </si>
  <si>
    <t>スーパーダイオー</t>
    <phoneticPr fontId="3"/>
  </si>
  <si>
    <t>650-0021</t>
  </si>
  <si>
    <t>兵庫県</t>
    <rPh sb="0" eb="3">
      <t>ヒョウゴケン</t>
    </rPh>
    <phoneticPr fontId="3"/>
  </si>
  <si>
    <t>神戸市中央区*-*-*</t>
    <rPh sb="0" eb="3">
      <t>コウベシ</t>
    </rPh>
    <rPh sb="3" eb="6">
      <t>チュウオウク</t>
    </rPh>
    <phoneticPr fontId="3"/>
  </si>
  <si>
    <t>078-****-2345</t>
    <phoneticPr fontId="3"/>
  </si>
  <si>
    <t>スーパー</t>
    <phoneticPr fontId="3"/>
  </si>
  <si>
    <t>C0005</t>
  </si>
  <si>
    <t>980-0021</t>
  </si>
  <si>
    <t>宮城県</t>
    <rPh sb="0" eb="3">
      <t>ミヤギケン</t>
    </rPh>
    <phoneticPr fontId="3"/>
  </si>
  <si>
    <t>仙台市青葉区*-*-*</t>
    <rPh sb="0" eb="3">
      <t>センダイシ</t>
    </rPh>
    <rPh sb="3" eb="5">
      <t>アオバ</t>
    </rPh>
    <rPh sb="5" eb="6">
      <t>ク</t>
    </rPh>
    <phoneticPr fontId="3"/>
  </si>
  <si>
    <t>C0006</t>
  </si>
  <si>
    <t>330-0800</t>
    <phoneticPr fontId="3"/>
  </si>
  <si>
    <t>埼玉県</t>
    <rPh sb="0" eb="3">
      <t>サイタマケン</t>
    </rPh>
    <phoneticPr fontId="3"/>
  </si>
  <si>
    <t>さいたま市大宮区*-*-*</t>
    <rPh sb="4" eb="5">
      <t>シ</t>
    </rPh>
    <rPh sb="5" eb="7">
      <t>オオミヤ</t>
    </rPh>
    <rPh sb="7" eb="8">
      <t>ク</t>
    </rPh>
    <phoneticPr fontId="3"/>
  </si>
  <si>
    <t>C0007</t>
  </si>
  <si>
    <t>811-0201</t>
  </si>
  <si>
    <t>福岡県</t>
    <rPh sb="0" eb="3">
      <t>フクオカケン</t>
    </rPh>
    <phoneticPr fontId="3"/>
  </si>
  <si>
    <t>福岡市東区*-*-*</t>
    <rPh sb="0" eb="3">
      <t>フクオカシ</t>
    </rPh>
    <rPh sb="3" eb="5">
      <t>ヒガシク</t>
    </rPh>
    <phoneticPr fontId="3"/>
  </si>
  <si>
    <t>092-****-3456</t>
    <phoneticPr fontId="3"/>
  </si>
  <si>
    <t>C0008</t>
  </si>
  <si>
    <t>220-0005</t>
  </si>
  <si>
    <t>横浜市西区*-*-*</t>
    <rPh sb="0" eb="3">
      <t>ヨコハマシ</t>
    </rPh>
    <rPh sb="3" eb="5">
      <t>ニシク</t>
    </rPh>
    <phoneticPr fontId="3"/>
  </si>
  <si>
    <t>C0009</t>
  </si>
  <si>
    <t>261-0023</t>
  </si>
  <si>
    <t>千葉県</t>
    <rPh sb="0" eb="3">
      <t>チバケン</t>
    </rPh>
    <phoneticPr fontId="3"/>
  </si>
  <si>
    <t>千葉市美浜区*-*-*</t>
    <rPh sb="0" eb="2">
      <t>チバ</t>
    </rPh>
    <rPh sb="2" eb="3">
      <t>シ</t>
    </rPh>
    <rPh sb="3" eb="6">
      <t>ミハマク</t>
    </rPh>
    <phoneticPr fontId="3"/>
  </si>
  <si>
    <t>047-****-5678</t>
    <phoneticPr fontId="3"/>
  </si>
  <si>
    <t>C0010</t>
  </si>
  <si>
    <t>ヨニーストア</t>
    <phoneticPr fontId="3"/>
  </si>
  <si>
    <t>468-0000</t>
    <phoneticPr fontId="3"/>
  </si>
  <si>
    <t>愛知県</t>
    <rPh sb="0" eb="3">
      <t>アイチケン</t>
    </rPh>
    <phoneticPr fontId="3"/>
  </si>
  <si>
    <t>名古屋市天白区*-*-*</t>
    <rPh sb="0" eb="4">
      <t>ナゴヤシ</t>
    </rPh>
    <rPh sb="4" eb="7">
      <t>テンパクク</t>
    </rPh>
    <phoneticPr fontId="3"/>
  </si>
  <si>
    <t>C0011</t>
  </si>
  <si>
    <t>プラタナスコンビニエンスストア</t>
    <phoneticPr fontId="3"/>
  </si>
  <si>
    <t>542-0076</t>
  </si>
  <si>
    <t>大阪府</t>
    <rPh sb="0" eb="3">
      <t>オオサカフ</t>
    </rPh>
    <phoneticPr fontId="3"/>
  </si>
  <si>
    <t>大阪市中央区*-*-*</t>
    <rPh sb="0" eb="3">
      <t>オオサカシ</t>
    </rPh>
    <rPh sb="3" eb="6">
      <t>チュウオウク</t>
    </rPh>
    <phoneticPr fontId="3"/>
  </si>
  <si>
    <t>06-****-6789</t>
    <phoneticPr fontId="3"/>
  </si>
  <si>
    <t>C0012</t>
  </si>
  <si>
    <t>152-0035</t>
  </si>
  <si>
    <t>目黒区*-*-*</t>
    <rPh sb="0" eb="3">
      <t>メグロク</t>
    </rPh>
    <phoneticPr fontId="3"/>
  </si>
  <si>
    <t>03-****-4567</t>
    <phoneticPr fontId="3"/>
  </si>
  <si>
    <t>スーパーサトウ</t>
    <phoneticPr fontId="3"/>
  </si>
  <si>
    <t>03-****-1234</t>
    <phoneticPr fontId="3"/>
  </si>
  <si>
    <t>011-****-1234</t>
    <phoneticPr fontId="3"/>
  </si>
  <si>
    <t>045-****-1234</t>
    <phoneticPr fontId="3"/>
  </si>
  <si>
    <t>スーパー</t>
    <phoneticPr fontId="3"/>
  </si>
  <si>
    <t>ハローコンビニエンスストア</t>
    <phoneticPr fontId="3"/>
  </si>
  <si>
    <t>022-****-2345</t>
    <phoneticPr fontId="3"/>
  </si>
  <si>
    <t>コンビニ</t>
    <phoneticPr fontId="3"/>
  </si>
  <si>
    <t>ロジャーディスカウントストア</t>
    <phoneticPr fontId="3"/>
  </si>
  <si>
    <t>048-****-2345</t>
    <phoneticPr fontId="3"/>
  </si>
  <si>
    <t>ディスカウント</t>
    <phoneticPr fontId="3"/>
  </si>
  <si>
    <t>ディスカウントミセスマックス</t>
    <phoneticPr fontId="3"/>
  </si>
  <si>
    <t>ミナトマーケット</t>
    <phoneticPr fontId="3"/>
  </si>
  <si>
    <t>045-****-4567</t>
    <phoneticPr fontId="3"/>
  </si>
  <si>
    <t>コンビニエンスショートストップ</t>
    <phoneticPr fontId="3"/>
  </si>
  <si>
    <t>056-****-6789</t>
    <phoneticPr fontId="3"/>
  </si>
  <si>
    <t>スーパー</t>
    <phoneticPr fontId="3"/>
  </si>
  <si>
    <t>コンビニ</t>
    <phoneticPr fontId="3"/>
  </si>
  <si>
    <t>ディスカウントストアドンキー</t>
    <phoneticPr fontId="3"/>
  </si>
  <si>
    <t>消費税</t>
    <rPh sb="0" eb="3">
      <t>ショウヒゼイ</t>
    </rPh>
    <phoneticPr fontId="3"/>
  </si>
  <si>
    <t>カリフォルニア赤</t>
    <rPh sb="7" eb="8">
      <t>アカ</t>
    </rPh>
    <phoneticPr fontId="2"/>
  </si>
  <si>
    <t>顧客CD</t>
    <rPh sb="0" eb="2">
      <t>コキャク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</si>
</sst>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yyyy&quot;年&quot;m&quot;月&quot;d&quot;日&quot;;@"/>
    <numFmt numFmtId="177" formatCode="000"/>
    <numFmt numFmtId="178" formatCode="@&quot;　御中&quot;"/>
  </numFmts>
  <fonts count="2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b/>
      <sz val="20"/>
      <color indexed="8"/>
      <name val="HGP明朝E"/>
      <family val="1"/>
      <charset val="128"/>
    </font>
    <font>
      <b/>
      <sz val="20"/>
      <color indexed="8"/>
      <name val="ＭＳ 明朝"/>
      <family val="1"/>
      <charset val="128"/>
    </font>
    <font>
      <b/>
      <sz val="14"/>
      <color indexed="8"/>
      <name val="HGP明朝E"/>
      <family val="1"/>
      <charset val="128"/>
    </font>
    <font>
      <sz val="11"/>
      <color theme="1"/>
      <name val="游ゴシック"/>
      <family val="3"/>
      <charset val="128"/>
      <scheme val="minor"/>
    </font>
    <font>
      <b/>
      <sz val="11"/>
      <color indexed="8"/>
      <name val="ＭＳ 明朝"/>
      <family val="1"/>
      <charset val="128"/>
    </font>
    <font>
      <sz val="11"/>
      <color indexed="8"/>
      <name val="游明朝"/>
      <family val="1"/>
      <charset val="128"/>
    </font>
    <font>
      <b/>
      <sz val="10"/>
      <color indexed="8"/>
      <name val="游明朝"/>
      <family val="1"/>
      <charset val="128"/>
    </font>
    <font>
      <sz val="12"/>
      <color indexed="8"/>
      <name val="游明朝"/>
      <family val="1"/>
      <charset val="128"/>
    </font>
    <font>
      <sz val="10"/>
      <color indexed="8"/>
      <name val="游明朝"/>
      <family val="1"/>
      <charset val="128"/>
    </font>
    <font>
      <b/>
      <sz val="14"/>
      <color indexed="8"/>
      <name val="游明朝"/>
      <family val="1"/>
      <charset val="128"/>
    </font>
    <font>
      <b/>
      <sz val="14"/>
      <color indexed="8"/>
      <name val="游ゴシック"/>
      <family val="3"/>
      <charset val="128"/>
      <scheme val="minor"/>
    </font>
    <font>
      <sz val="11"/>
      <color indexed="8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6"/>
      <color indexed="8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0"/>
      <name val="游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4" fillId="0" borderId="0">
      <alignment vertical="center"/>
    </xf>
  </cellStyleXfs>
  <cellXfs count="71">
    <xf numFmtId="0" fontId="0" fillId="0" borderId="0" xfId="0">
      <alignment vertical="center"/>
    </xf>
    <xf numFmtId="176" fontId="5" fillId="0" borderId="0" xfId="0" applyNumberFormat="1" applyFont="1">
      <alignment vertical="center"/>
    </xf>
    <xf numFmtId="0" fontId="7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10" fillId="0" borderId="0" xfId="0" applyFont="1" applyFill="1" applyBorder="1" applyAlignment="1">
      <alignment horizontal="center" vertical="center"/>
    </xf>
    <xf numFmtId="6" fontId="4" fillId="0" borderId="0" xfId="2" applyFont="1" applyBorder="1">
      <alignment vertical="center"/>
    </xf>
    <xf numFmtId="0" fontId="5" fillId="0" borderId="0" xfId="0" applyFont="1" applyBorder="1" applyAlignment="1">
      <alignment vertical="center" wrapText="1"/>
    </xf>
    <xf numFmtId="0" fontId="11" fillId="0" borderId="1" xfId="0" applyFont="1" applyBorder="1">
      <alignment vertical="center"/>
    </xf>
    <xf numFmtId="0" fontId="11" fillId="0" borderId="1" xfId="4" applyFont="1" applyBorder="1">
      <alignment vertical="center"/>
    </xf>
    <xf numFmtId="0" fontId="12" fillId="0" borderId="0" xfId="0" applyFont="1" applyAlignment="1">
      <alignment horizontal="center" vertical="center"/>
    </xf>
    <xf numFmtId="176" fontId="11" fillId="0" borderId="0" xfId="0" applyNumberFormat="1" applyFont="1">
      <alignment vertical="center"/>
    </xf>
    <xf numFmtId="0" fontId="11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4" fillId="0" borderId="0" xfId="0" applyFo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/>
    <xf numFmtId="0" fontId="11" fillId="0" borderId="0" xfId="0" applyFont="1" applyBorder="1" applyAlignment="1">
      <alignment vertical="top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1" xfId="0" applyFont="1" applyBorder="1">
      <alignment vertical="center"/>
    </xf>
    <xf numFmtId="0" fontId="9" fillId="0" borderId="11" xfId="0" applyFont="1" applyBorder="1">
      <alignment vertical="center"/>
    </xf>
    <xf numFmtId="0" fontId="9" fillId="0" borderId="12" xfId="0" applyFont="1" applyBorder="1">
      <alignment vertical="center"/>
    </xf>
    <xf numFmtId="0" fontId="9" fillId="0" borderId="13" xfId="0" applyFont="1" applyBorder="1">
      <alignment vertical="center"/>
    </xf>
    <xf numFmtId="6" fontId="17" fillId="0" borderId="9" xfId="2" applyFont="1" applyBorder="1">
      <alignment vertical="center"/>
    </xf>
    <xf numFmtId="6" fontId="17" fillId="0" borderId="14" xfId="2" applyFont="1" applyBorder="1">
      <alignment vertical="center"/>
    </xf>
    <xf numFmtId="0" fontId="17" fillId="0" borderId="16" xfId="2" applyNumberFormat="1" applyFont="1" applyBorder="1" applyAlignment="1">
      <alignment vertical="center"/>
    </xf>
    <xf numFmtId="9" fontId="17" fillId="0" borderId="16" xfId="0" applyNumberFormat="1" applyFont="1" applyFill="1" applyBorder="1" applyAlignment="1">
      <alignment vertical="center"/>
    </xf>
    <xf numFmtId="0" fontId="17" fillId="0" borderId="0" xfId="0" applyFont="1">
      <alignment vertical="center"/>
    </xf>
    <xf numFmtId="0" fontId="18" fillId="0" borderId="0" xfId="3" applyFont="1">
      <alignment vertical="center"/>
    </xf>
    <xf numFmtId="0" fontId="9" fillId="0" borderId="0" xfId="3">
      <alignment vertical="center"/>
    </xf>
    <xf numFmtId="0" fontId="9" fillId="0" borderId="1" xfId="3" applyBorder="1">
      <alignment vertical="center"/>
    </xf>
    <xf numFmtId="38" fontId="9" fillId="0" borderId="1" xfId="1" applyFont="1" applyBorder="1">
      <alignment vertical="center"/>
    </xf>
    <xf numFmtId="0" fontId="9" fillId="0" borderId="0" xfId="3" applyFont="1">
      <alignment vertical="center"/>
    </xf>
    <xf numFmtId="0" fontId="9" fillId="0" borderId="0" xfId="0" applyFont="1">
      <alignment vertical="center"/>
    </xf>
    <xf numFmtId="0" fontId="9" fillId="0" borderId="1" xfId="3" applyFont="1" applyBorder="1">
      <alignment vertical="center"/>
    </xf>
    <xf numFmtId="49" fontId="9" fillId="0" borderId="1" xfId="3" applyNumberFormat="1" applyFont="1" applyBorder="1">
      <alignment vertical="center"/>
    </xf>
    <xf numFmtId="0" fontId="19" fillId="0" borderId="0" xfId="3" applyFont="1">
      <alignment vertical="center"/>
    </xf>
    <xf numFmtId="0" fontId="17" fillId="0" borderId="0" xfId="3" applyFont="1">
      <alignment vertical="center"/>
    </xf>
    <xf numFmtId="177" fontId="9" fillId="0" borderId="6" xfId="0" applyNumberFormat="1" applyFont="1" applyBorder="1" applyAlignment="1">
      <alignment horizontal="center" vertical="center"/>
    </xf>
    <xf numFmtId="177" fontId="9" fillId="0" borderId="10" xfId="0" applyNumberFormat="1" applyFont="1" applyBorder="1" applyAlignment="1">
      <alignment horizontal="center" vertical="center"/>
    </xf>
    <xf numFmtId="6" fontId="9" fillId="0" borderId="1" xfId="2" applyFont="1" applyBorder="1">
      <alignment vertical="center"/>
    </xf>
    <xf numFmtId="6" fontId="17" fillId="0" borderId="1" xfId="2" applyFont="1" applyBorder="1">
      <alignment vertical="center"/>
    </xf>
    <xf numFmtId="6" fontId="9" fillId="0" borderId="13" xfId="2" applyFont="1" applyBorder="1">
      <alignment vertical="center"/>
    </xf>
    <xf numFmtId="6" fontId="17" fillId="0" borderId="17" xfId="2" applyFont="1" applyBorder="1" applyAlignment="1">
      <alignment vertical="center"/>
    </xf>
    <xf numFmtId="6" fontId="17" fillId="0" borderId="19" xfId="2" applyFont="1" applyFill="1" applyBorder="1" applyAlignment="1">
      <alignment vertical="center"/>
    </xf>
    <xf numFmtId="6" fontId="17" fillId="0" borderId="19" xfId="2" applyFont="1" applyBorder="1" applyAlignment="1">
      <alignment vertical="center"/>
    </xf>
    <xf numFmtId="0" fontId="20" fillId="2" borderId="1" xfId="3" applyFont="1" applyFill="1" applyBorder="1" applyAlignment="1">
      <alignment horizontal="center" vertical="center"/>
    </xf>
    <xf numFmtId="0" fontId="21" fillId="2" borderId="3" xfId="3" applyFont="1" applyFill="1" applyBorder="1" applyAlignment="1">
      <alignment horizontal="center" vertical="center"/>
    </xf>
    <xf numFmtId="0" fontId="21" fillId="2" borderId="4" xfId="3" applyFont="1" applyFill="1" applyBorder="1" applyAlignment="1">
      <alignment horizontal="center" vertical="center"/>
    </xf>
    <xf numFmtId="0" fontId="21" fillId="2" borderId="5" xfId="3" applyFont="1" applyFill="1" applyBorder="1" applyAlignment="1">
      <alignment horizontal="center" vertical="center"/>
    </xf>
    <xf numFmtId="0" fontId="20" fillId="2" borderId="15" xfId="3" applyFont="1" applyFill="1" applyBorder="1" applyAlignment="1">
      <alignment vertical="center"/>
    </xf>
    <xf numFmtId="0" fontId="20" fillId="2" borderId="18" xfId="3" applyFont="1" applyFill="1" applyBorder="1" applyAlignment="1">
      <alignment vertical="center"/>
    </xf>
    <xf numFmtId="0" fontId="20" fillId="2" borderId="23" xfId="3" applyFont="1" applyFill="1" applyBorder="1" applyAlignment="1">
      <alignment vertical="center"/>
    </xf>
    <xf numFmtId="0" fontId="20" fillId="2" borderId="1" xfId="3" applyFont="1" applyFill="1" applyBorder="1" applyAlignment="1">
      <alignment horizontal="center" vertical="center" wrapText="1"/>
    </xf>
    <xf numFmtId="6" fontId="17" fillId="0" borderId="22" xfId="2" applyFont="1" applyBorder="1" applyAlignment="1">
      <alignment horizontal="right" vertical="center"/>
    </xf>
    <xf numFmtId="6" fontId="17" fillId="0" borderId="19" xfId="2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178" fontId="8" fillId="0" borderId="0" xfId="0" applyNumberFormat="1" applyFont="1" applyAlignment="1">
      <alignment horizontal="left" vertical="center" shrinkToFit="1"/>
    </xf>
    <xf numFmtId="0" fontId="15" fillId="0" borderId="0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6" fontId="16" fillId="0" borderId="0" xfId="2" applyFont="1" applyBorder="1" applyAlignment="1">
      <alignment horizontal="center" vertical="center"/>
    </xf>
    <xf numFmtId="6" fontId="16" fillId="0" borderId="2" xfId="2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6" fontId="17" fillId="0" borderId="20" xfId="2" applyFont="1" applyBorder="1" applyAlignment="1">
      <alignment horizontal="right" vertical="center"/>
    </xf>
    <xf numFmtId="6" fontId="17" fillId="0" borderId="21" xfId="2" applyFont="1" applyBorder="1" applyAlignment="1">
      <alignment horizontal="right" vertical="center"/>
    </xf>
  </cellXfs>
  <cellStyles count="5">
    <cellStyle name="桁区切り" xfId="1" builtinId="6"/>
    <cellStyle name="通貨" xfId="2" builtinId="7"/>
    <cellStyle name="標準" xfId="0" builtinId="0"/>
    <cellStyle name="標準 3" xfId="3" xr:uid="{00000000-0005-0000-0000-000003000000}"/>
    <cellStyle name="標準 3_請求書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37"/>
  <sheetViews>
    <sheetView tabSelected="1" zoomScale="85" zoomScaleNormal="85" workbookViewId="0"/>
  </sheetViews>
  <sheetFormatPr defaultRowHeight="18.75" x14ac:dyDescent="0.4"/>
  <cols>
    <col min="1" max="1" width="13.125" customWidth="1"/>
    <col min="2" max="2" width="10.625" customWidth="1"/>
    <col min="3" max="3" width="28.875" customWidth="1"/>
    <col min="4" max="4" width="13.75" customWidth="1"/>
    <col min="5" max="5" width="11.5" customWidth="1"/>
    <col min="6" max="6" width="16.125" customWidth="1"/>
    <col min="7" max="7" width="2.625" customWidth="1"/>
    <col min="8" max="8" width="10.25" bestFit="1" customWidth="1"/>
    <col min="9" max="9" width="2.625" customWidth="1"/>
    <col min="10" max="10" width="13.875" bestFit="1" customWidth="1"/>
  </cols>
  <sheetData>
    <row r="2" spans="1:10" x14ac:dyDescent="0.4">
      <c r="A2" s="11" t="s">
        <v>0</v>
      </c>
      <c r="B2" s="32" t="s">
        <v>38</v>
      </c>
      <c r="E2" s="11" t="s">
        <v>1</v>
      </c>
      <c r="F2" s="12">
        <v>44742</v>
      </c>
      <c r="G2" s="1"/>
    </row>
    <row r="4" spans="1:10" ht="24" x14ac:dyDescent="0.4">
      <c r="A4" s="61" t="s">
        <v>2</v>
      </c>
      <c r="B4" s="61"/>
      <c r="C4" s="61"/>
      <c r="D4" s="61"/>
      <c r="E4" s="61"/>
      <c r="F4" s="61"/>
      <c r="G4" s="2"/>
    </row>
    <row r="5" spans="1:10" x14ac:dyDescent="0.4">
      <c r="A5" s="13" t="s">
        <v>157</v>
      </c>
      <c r="B5" s="13" t="s">
        <v>80</v>
      </c>
      <c r="C5" s="3"/>
      <c r="D5" s="3"/>
      <c r="E5" s="3"/>
      <c r="F5" s="3"/>
      <c r="G5" s="3"/>
    </row>
    <row r="6" spans="1:10" x14ac:dyDescent="0.4">
      <c r="A6" s="62" t="s">
        <v>3</v>
      </c>
      <c r="B6" s="62"/>
      <c r="C6" s="62"/>
      <c r="D6" s="3"/>
      <c r="E6" s="3"/>
      <c r="F6" s="3"/>
      <c r="G6" s="3"/>
      <c r="H6" s="51" t="s">
        <v>4</v>
      </c>
      <c r="J6" s="51" t="s">
        <v>5</v>
      </c>
    </row>
    <row r="7" spans="1:10" ht="19.5" x14ac:dyDescent="0.4">
      <c r="A7" s="13" t="s">
        <v>6</v>
      </c>
      <c r="B7" s="3"/>
      <c r="C7" s="4"/>
      <c r="D7" s="3"/>
      <c r="E7" s="14" t="s">
        <v>7</v>
      </c>
      <c r="F7" s="13"/>
      <c r="G7" s="3"/>
      <c r="H7" s="9" t="s">
        <v>8</v>
      </c>
      <c r="J7" s="10" t="s">
        <v>9</v>
      </c>
    </row>
    <row r="8" spans="1:10" x14ac:dyDescent="0.4">
      <c r="C8" s="3"/>
      <c r="D8" s="3"/>
      <c r="E8" s="15" t="s">
        <v>36</v>
      </c>
      <c r="F8" s="13"/>
      <c r="G8" s="3"/>
      <c r="H8" s="9" t="s">
        <v>10</v>
      </c>
      <c r="J8" s="10" t="s">
        <v>11</v>
      </c>
    </row>
    <row r="9" spans="1:10" x14ac:dyDescent="0.4">
      <c r="C9" s="3"/>
      <c r="D9" s="3"/>
      <c r="E9" s="16" t="s">
        <v>12</v>
      </c>
      <c r="F9" s="13"/>
      <c r="G9" s="3"/>
      <c r="H9" s="9" t="s">
        <v>13</v>
      </c>
      <c r="J9" s="10" t="s">
        <v>14</v>
      </c>
    </row>
    <row r="10" spans="1:10" x14ac:dyDescent="0.4">
      <c r="A10" s="3"/>
      <c r="B10" s="3"/>
      <c r="C10" s="3"/>
      <c r="D10" s="3"/>
      <c r="E10" s="17" t="s">
        <v>37</v>
      </c>
      <c r="F10" s="17"/>
      <c r="G10" s="4"/>
      <c r="J10" s="10" t="s">
        <v>15</v>
      </c>
    </row>
    <row r="11" spans="1:10" x14ac:dyDescent="0.4">
      <c r="A11" s="3"/>
      <c r="B11" s="3"/>
      <c r="C11" s="3"/>
      <c r="D11" s="3"/>
      <c r="E11" s="17" t="s">
        <v>16</v>
      </c>
      <c r="F11" s="17"/>
      <c r="G11" s="4"/>
      <c r="J11" s="10" t="s">
        <v>17</v>
      </c>
    </row>
    <row r="12" spans="1:10" x14ac:dyDescent="0.4">
      <c r="A12" s="63" t="s">
        <v>18</v>
      </c>
      <c r="B12" s="65" t="e">
        <f>E35</f>
        <v>#VALUE!</v>
      </c>
      <c r="C12" s="65"/>
      <c r="D12" s="3"/>
      <c r="E12" s="17" t="str">
        <f>VLOOKUP(B5,顧客マスター!$A$4:$J$15,8,FALSE)</f>
        <v>流通3課</v>
      </c>
      <c r="F12" s="17" t="str">
        <f>VLOOKUP(B5,顧客マスター!$A$4:$J$15,10,FALSE)</f>
        <v>降矢　通</v>
      </c>
      <c r="G12" s="4"/>
      <c r="J12" s="10" t="s">
        <v>19</v>
      </c>
    </row>
    <row r="13" spans="1:10" ht="19.5" thickBot="1" x14ac:dyDescent="0.45">
      <c r="A13" s="64"/>
      <c r="B13" s="66"/>
      <c r="C13" s="66"/>
      <c r="D13" s="3"/>
      <c r="E13" s="4"/>
      <c r="G13" s="4"/>
    </row>
    <row r="14" spans="1:10" ht="20.25" thickTop="1" thickBot="1" x14ac:dyDescent="0.45">
      <c r="F14" s="18" t="s">
        <v>20</v>
      </c>
      <c r="G14" s="5"/>
    </row>
    <row r="15" spans="1:10" x14ac:dyDescent="0.4">
      <c r="A15" s="52" t="s">
        <v>21</v>
      </c>
      <c r="B15" s="53" t="s">
        <v>22</v>
      </c>
      <c r="C15" s="53" t="s">
        <v>23</v>
      </c>
      <c r="D15" s="53" t="s">
        <v>24</v>
      </c>
      <c r="E15" s="53" t="s">
        <v>25</v>
      </c>
      <c r="F15" s="54" t="s">
        <v>26</v>
      </c>
      <c r="G15" s="6"/>
    </row>
    <row r="16" spans="1:10" x14ac:dyDescent="0.4">
      <c r="A16" s="43"/>
      <c r="B16" s="22"/>
      <c r="C16" s="23" t="str">
        <f>_xlfn.XLOOKUP(B16,商品マスター!$B$4:$B$15,商品マスター!$A$4:$A$15,"")</f>
        <v/>
      </c>
      <c r="D16" s="45" t="str">
        <f>_xlfn.XLOOKUP(B16,商品マスター!$B$4:$B$15,商品マスター!$E$4:$E$15,"")</f>
        <v/>
      </c>
      <c r="E16" s="24"/>
      <c r="F16" s="28" t="str">
        <f>IF(D16="","",D16*E16)</f>
        <v/>
      </c>
      <c r="G16" s="7"/>
    </row>
    <row r="17" spans="1:7" x14ac:dyDescent="0.4">
      <c r="A17" s="43"/>
      <c r="B17" s="22"/>
      <c r="C17" s="23" t="str">
        <f>_xlfn.XLOOKUP(B17,商品マスター!$B$4:$B$15,商品マスター!$A$4:$A$15,"")</f>
        <v/>
      </c>
      <c r="D17" s="45" t="str">
        <f>_xlfn.XLOOKUP(B17,商品マスター!$B$4:$B$15,商品マスター!$E$4:$E$15,"")</f>
        <v/>
      </c>
      <c r="E17" s="24"/>
      <c r="F17" s="28" t="str">
        <f t="shared" ref="F17:F30" si="0">IF(D17="","",D17*E17)</f>
        <v/>
      </c>
      <c r="G17" s="7"/>
    </row>
    <row r="18" spans="1:7" x14ac:dyDescent="0.4">
      <c r="A18" s="43"/>
      <c r="B18" s="22"/>
      <c r="C18" s="23" t="str">
        <f>_xlfn.XLOOKUP(B18,商品マスター!$B$4:$B$15,商品マスター!$A$4:$A$15,"")</f>
        <v/>
      </c>
      <c r="D18" s="45" t="str">
        <f>_xlfn.XLOOKUP(B18,商品マスター!$B$4:$B$15,商品マスター!$E$4:$E$15,"")</f>
        <v/>
      </c>
      <c r="E18" s="24"/>
      <c r="F18" s="28" t="str">
        <f t="shared" si="0"/>
        <v/>
      </c>
      <c r="G18" s="7"/>
    </row>
    <row r="19" spans="1:7" x14ac:dyDescent="0.4">
      <c r="A19" s="43"/>
      <c r="B19" s="22"/>
      <c r="C19" s="23" t="str">
        <f>_xlfn.XLOOKUP(B19,商品マスター!$B$4:$B$15,商品マスター!$A$4:$A$15,"")</f>
        <v/>
      </c>
      <c r="D19" s="45" t="str">
        <f>_xlfn.XLOOKUP(B19,商品マスター!$B$4:$B$15,商品マスター!$E$4:$E$15,"")</f>
        <v/>
      </c>
      <c r="E19" s="24"/>
      <c r="F19" s="28" t="str">
        <f t="shared" si="0"/>
        <v/>
      </c>
      <c r="G19" s="7"/>
    </row>
    <row r="20" spans="1:7" x14ac:dyDescent="0.4">
      <c r="A20" s="43"/>
      <c r="B20" s="22"/>
      <c r="C20" s="23" t="str">
        <f>_xlfn.XLOOKUP(B20,商品マスター!$B$4:$B$15,商品マスター!$A$4:$A$15,"")</f>
        <v/>
      </c>
      <c r="D20" s="46" t="str">
        <f>_xlfn.XLOOKUP(B20,商品マスター!$B$4:$B$15,商品マスター!$E$4:$E$15,"")</f>
        <v/>
      </c>
      <c r="E20" s="24"/>
      <c r="F20" s="28" t="str">
        <f t="shared" si="0"/>
        <v/>
      </c>
      <c r="G20" s="7"/>
    </row>
    <row r="21" spans="1:7" x14ac:dyDescent="0.4">
      <c r="A21" s="43"/>
      <c r="B21" s="22"/>
      <c r="C21" s="23" t="str">
        <f>_xlfn.XLOOKUP(B21,商品マスター!$B$4:$B$15,商品マスター!$A$4:$A$15,"")</f>
        <v/>
      </c>
      <c r="D21" s="45" t="str">
        <f>_xlfn.XLOOKUP(B21,商品マスター!$B$4:$B$15,商品マスター!$E$4:$E$15,"")</f>
        <v/>
      </c>
      <c r="E21" s="24"/>
      <c r="F21" s="28" t="str">
        <f t="shared" si="0"/>
        <v/>
      </c>
      <c r="G21" s="7"/>
    </row>
    <row r="22" spans="1:7" x14ac:dyDescent="0.4">
      <c r="A22" s="43"/>
      <c r="B22" s="22"/>
      <c r="C22" s="23" t="str">
        <f>_xlfn.XLOOKUP(B22,商品マスター!$B$4:$B$15,商品マスター!$A$4:$A$15,"")</f>
        <v/>
      </c>
      <c r="D22" s="45" t="str">
        <f>_xlfn.XLOOKUP(B22,商品マスター!$B$4:$B$15,商品マスター!$E$4:$E$15,"")</f>
        <v/>
      </c>
      <c r="E22" s="24"/>
      <c r="F22" s="28" t="str">
        <f t="shared" si="0"/>
        <v/>
      </c>
      <c r="G22" s="7"/>
    </row>
    <row r="23" spans="1:7" x14ac:dyDescent="0.4">
      <c r="A23" s="43"/>
      <c r="B23" s="22"/>
      <c r="C23" s="23" t="str">
        <f>_xlfn.XLOOKUP(B23,商品マスター!$B$4:$B$15,商品マスター!$A$4:$A$15,"")</f>
        <v/>
      </c>
      <c r="D23" s="45" t="str">
        <f>_xlfn.XLOOKUP(B23,商品マスター!$B$4:$B$15,商品マスター!$E$4:$E$15,"")</f>
        <v/>
      </c>
      <c r="E23" s="24"/>
      <c r="F23" s="28" t="str">
        <f t="shared" si="0"/>
        <v/>
      </c>
      <c r="G23" s="7"/>
    </row>
    <row r="24" spans="1:7" x14ac:dyDescent="0.4">
      <c r="A24" s="43"/>
      <c r="B24" s="22"/>
      <c r="C24" s="23" t="str">
        <f>_xlfn.XLOOKUP(B24,商品マスター!$B$4:$B$15,商品マスター!$A$4:$A$15,"")</f>
        <v/>
      </c>
      <c r="D24" s="45" t="str">
        <f>_xlfn.XLOOKUP(B24,商品マスター!$B$4:$B$15,商品マスター!$E$4:$E$15,"")</f>
        <v/>
      </c>
      <c r="E24" s="24"/>
      <c r="F24" s="28" t="str">
        <f t="shared" si="0"/>
        <v/>
      </c>
      <c r="G24" s="7"/>
    </row>
    <row r="25" spans="1:7" x14ac:dyDescent="0.4">
      <c r="A25" s="43"/>
      <c r="B25" s="22"/>
      <c r="C25" s="23" t="str">
        <f>_xlfn.XLOOKUP(B25,商品マスター!$B$4:$B$15,商品マスター!$A$4:$A$15,"")</f>
        <v/>
      </c>
      <c r="D25" s="45" t="str">
        <f>_xlfn.XLOOKUP(B25,商品マスター!$B$4:$B$15,商品マスター!$E$4:$E$15,"")</f>
        <v/>
      </c>
      <c r="E25" s="24"/>
      <c r="F25" s="28" t="str">
        <f t="shared" si="0"/>
        <v/>
      </c>
      <c r="G25" s="7"/>
    </row>
    <row r="26" spans="1:7" x14ac:dyDescent="0.4">
      <c r="A26" s="43"/>
      <c r="B26" s="22"/>
      <c r="C26" s="23" t="str">
        <f>_xlfn.XLOOKUP(B26,商品マスター!$B$4:$B$15,商品マスター!$A$4:$A$15,"")</f>
        <v/>
      </c>
      <c r="D26" s="45" t="str">
        <f>_xlfn.XLOOKUP(B26,商品マスター!$B$4:$B$15,商品マスター!$E$4:$E$15,"")</f>
        <v/>
      </c>
      <c r="E26" s="24"/>
      <c r="F26" s="28" t="str">
        <f t="shared" si="0"/>
        <v/>
      </c>
      <c r="G26" s="7"/>
    </row>
    <row r="27" spans="1:7" x14ac:dyDescent="0.4">
      <c r="A27" s="43"/>
      <c r="B27" s="22"/>
      <c r="C27" s="23" t="str">
        <f>_xlfn.XLOOKUP(B27,商品マスター!$B$4:$B$15,商品マスター!$A$4:$A$15,"")</f>
        <v/>
      </c>
      <c r="D27" s="45" t="str">
        <f>_xlfn.XLOOKUP(B27,商品マスター!$B$4:$B$15,商品マスター!$E$4:$E$15,"")</f>
        <v/>
      </c>
      <c r="E27" s="24"/>
      <c r="F27" s="28" t="str">
        <f t="shared" si="0"/>
        <v/>
      </c>
      <c r="G27" s="7"/>
    </row>
    <row r="28" spans="1:7" x14ac:dyDescent="0.4">
      <c r="A28" s="43"/>
      <c r="B28" s="22"/>
      <c r="C28" s="23" t="str">
        <f>_xlfn.XLOOKUP(B28,商品マスター!$B$4:$B$15,商品マスター!$A$4:$A$15,"")</f>
        <v/>
      </c>
      <c r="D28" s="45" t="str">
        <f>_xlfn.XLOOKUP(B28,商品マスター!$B$4:$B$15,商品マスター!$E$4:$E$15,"")</f>
        <v/>
      </c>
      <c r="E28" s="24"/>
      <c r="F28" s="28" t="str">
        <f t="shared" si="0"/>
        <v/>
      </c>
      <c r="G28" s="7"/>
    </row>
    <row r="29" spans="1:7" x14ac:dyDescent="0.4">
      <c r="A29" s="43"/>
      <c r="B29" s="22"/>
      <c r="C29" s="23" t="str">
        <f>_xlfn.XLOOKUP(B29,商品マスター!$B$4:$B$15,商品マスター!$A$4:$A$15,"")</f>
        <v/>
      </c>
      <c r="D29" s="45" t="str">
        <f>_xlfn.XLOOKUP(B29,商品マスター!$B$4:$B$15,商品マスター!$E$4:$E$15,"")</f>
        <v/>
      </c>
      <c r="E29" s="24"/>
      <c r="F29" s="28" t="str">
        <f t="shared" si="0"/>
        <v/>
      </c>
      <c r="G29" s="7"/>
    </row>
    <row r="30" spans="1:7" ht="19.5" thickBot="1" x14ac:dyDescent="0.45">
      <c r="A30" s="44"/>
      <c r="B30" s="25"/>
      <c r="C30" s="26" t="str">
        <f>_xlfn.XLOOKUP(B30,商品マスター!$B$4:$B$15,商品マスター!$A$4:$A$15,"")</f>
        <v/>
      </c>
      <c r="D30" s="47" t="str">
        <f>_xlfn.XLOOKUP(B30,商品マスター!$B$4:$B$15,商品マスター!$E$4:$E$15,"")</f>
        <v/>
      </c>
      <c r="E30" s="27"/>
      <c r="F30" s="29" t="str">
        <f t="shared" si="0"/>
        <v/>
      </c>
      <c r="G30" s="7"/>
    </row>
    <row r="31" spans="1:7" ht="19.5" thickBot="1" x14ac:dyDescent="0.45">
      <c r="A31" s="13" t="s">
        <v>27</v>
      </c>
      <c r="B31" s="13"/>
      <c r="C31" s="13"/>
      <c r="D31" s="55" t="s">
        <v>28</v>
      </c>
      <c r="E31" s="30">
        <f>SUM(E16:E30)</f>
        <v>0</v>
      </c>
      <c r="F31" s="48">
        <f>SUM(F16:F30)</f>
        <v>0</v>
      </c>
      <c r="G31" s="7"/>
    </row>
    <row r="32" spans="1:7" ht="19.5" thickBot="1" x14ac:dyDescent="0.45">
      <c r="A32" s="16" t="s">
        <v>29</v>
      </c>
      <c r="B32" s="16"/>
      <c r="C32" s="19"/>
      <c r="D32" s="56" t="s">
        <v>30</v>
      </c>
      <c r="E32" s="31" t="str">
        <f>IF(E31&gt;=15,8%,"なし")</f>
        <v>なし</v>
      </c>
      <c r="F32" s="49" t="e">
        <f>ROUND(F31*E32,0)</f>
        <v>#VALUE!</v>
      </c>
      <c r="G32" s="7"/>
    </row>
    <row r="33" spans="1:7" ht="19.5" thickBot="1" x14ac:dyDescent="0.45">
      <c r="A33" s="67" t="s">
        <v>31</v>
      </c>
      <c r="B33" s="67"/>
      <c r="C33" s="68"/>
      <c r="D33" s="55" t="s">
        <v>32</v>
      </c>
      <c r="E33" s="69" t="e">
        <f>F31-F32</f>
        <v>#VALUE!</v>
      </c>
      <c r="F33" s="70"/>
      <c r="G33" s="7"/>
    </row>
    <row r="34" spans="1:7" ht="19.5" thickBot="1" x14ac:dyDescent="0.45">
      <c r="A34" s="13" t="s">
        <v>33</v>
      </c>
      <c r="B34" s="13"/>
      <c r="C34" s="13"/>
      <c r="D34" s="55" t="s">
        <v>155</v>
      </c>
      <c r="E34" s="31">
        <v>0.1</v>
      </c>
      <c r="F34" s="50" t="e">
        <f>ROUNDDOWN(E33*E34,0)</f>
        <v>#VALUE!</v>
      </c>
      <c r="G34" s="7"/>
    </row>
    <row r="35" spans="1:7" ht="19.5" thickBot="1" x14ac:dyDescent="0.4">
      <c r="A35" s="20" t="s">
        <v>34</v>
      </c>
      <c r="B35" s="20"/>
      <c r="C35" s="21"/>
      <c r="D35" s="57" t="s">
        <v>35</v>
      </c>
      <c r="E35" s="59" t="e">
        <f>E33+F34</f>
        <v>#VALUE!</v>
      </c>
      <c r="F35" s="60"/>
      <c r="G35" s="7"/>
    </row>
    <row r="36" spans="1:7" x14ac:dyDescent="0.4">
      <c r="A36" s="8"/>
      <c r="B36" s="8"/>
      <c r="C36" s="8"/>
      <c r="G36" s="7"/>
    </row>
    <row r="37" spans="1:7" x14ac:dyDescent="0.4">
      <c r="A37" s="8"/>
      <c r="B37" s="8"/>
      <c r="C37" s="8"/>
      <c r="G37" s="7"/>
    </row>
  </sheetData>
  <mergeCells count="7">
    <mergeCell ref="E35:F35"/>
    <mergeCell ref="A4:F4"/>
    <mergeCell ref="A6:C6"/>
    <mergeCell ref="A12:A13"/>
    <mergeCell ref="B12:C13"/>
    <mergeCell ref="A33:C33"/>
    <mergeCell ref="E33:F33"/>
  </mergeCells>
  <phoneticPr fontId="2"/>
  <dataValidations count="1">
    <dataValidation type="whole" operator="greaterThanOrEqual" allowBlank="1" showInputMessage="1" showErrorMessage="1" errorTitle="ケース数の確認" error="ケース数は5以上の値で入力してください。" sqref="E16:E30" xr:uid="{00000000-0002-0000-0000-000000000000}">
      <formula1>5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4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商品マスター!$B$4:$B$15</xm:f>
          </x14:formula1>
          <xm:sqref>B16:B30</xm:sqref>
        </x14:dataValidation>
        <x14:dataValidation type="list" allowBlank="1" showInputMessage="1" showErrorMessage="1" xr:uid="{575C6A84-C424-4D65-84BE-5C0B3BE0E594}">
          <x14:formula1>
            <xm:f>顧客マスター!$A$4:$A$15</xm:f>
          </x14:formula1>
          <xm:sqref>B5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5"/>
  <sheetViews>
    <sheetView zoomScale="90" zoomScaleNormal="90" workbookViewId="0"/>
  </sheetViews>
  <sheetFormatPr defaultRowHeight="18.75" x14ac:dyDescent="0.4"/>
  <cols>
    <col min="1" max="1" width="23.5" style="34" bestFit="1" customWidth="1"/>
    <col min="2" max="2" width="11.875" style="34" bestFit="1" customWidth="1"/>
    <col min="3" max="3" width="9" style="34"/>
    <col min="4" max="4" width="8.125" style="34" customWidth="1"/>
    <col min="5" max="5" width="11.5" style="34" bestFit="1" customWidth="1"/>
  </cols>
  <sheetData>
    <row r="1" spans="1:5" ht="24" x14ac:dyDescent="0.4">
      <c r="A1" s="33" t="s">
        <v>39</v>
      </c>
    </row>
    <row r="3" spans="1:5" ht="54" x14ac:dyDescent="0.4">
      <c r="A3" s="51" t="s">
        <v>23</v>
      </c>
      <c r="B3" s="51" t="s">
        <v>22</v>
      </c>
      <c r="C3" s="51" t="s">
        <v>40</v>
      </c>
      <c r="D3" s="58" t="s">
        <v>41</v>
      </c>
      <c r="E3" s="58" t="s">
        <v>24</v>
      </c>
    </row>
    <row r="4" spans="1:5" x14ac:dyDescent="0.4">
      <c r="A4" s="35" t="s">
        <v>42</v>
      </c>
      <c r="B4" s="35" t="s">
        <v>53</v>
      </c>
      <c r="C4" s="36">
        <v>1820</v>
      </c>
      <c r="D4" s="35">
        <v>12</v>
      </c>
      <c r="E4" s="36">
        <f t="shared" ref="E4:E15" si="0">C4*D4</f>
        <v>21840</v>
      </c>
    </row>
    <row r="5" spans="1:5" x14ac:dyDescent="0.4">
      <c r="A5" s="35" t="s">
        <v>43</v>
      </c>
      <c r="B5" s="35" t="s">
        <v>54</v>
      </c>
      <c r="C5" s="36">
        <v>1072</v>
      </c>
      <c r="D5" s="35">
        <v>12</v>
      </c>
      <c r="E5" s="36">
        <f t="shared" si="0"/>
        <v>12864</v>
      </c>
    </row>
    <row r="6" spans="1:5" x14ac:dyDescent="0.4">
      <c r="A6" s="35" t="s">
        <v>156</v>
      </c>
      <c r="B6" s="35" t="s">
        <v>55</v>
      </c>
      <c r="C6" s="36">
        <v>962</v>
      </c>
      <c r="D6" s="35">
        <v>12</v>
      </c>
      <c r="E6" s="36">
        <f t="shared" si="0"/>
        <v>11544</v>
      </c>
    </row>
    <row r="7" spans="1:5" x14ac:dyDescent="0.4">
      <c r="A7" s="35" t="s">
        <v>44</v>
      </c>
      <c r="B7" s="35" t="s">
        <v>56</v>
      </c>
      <c r="C7" s="36">
        <v>1092</v>
      </c>
      <c r="D7" s="35">
        <v>12</v>
      </c>
      <c r="E7" s="36">
        <f t="shared" si="0"/>
        <v>13104</v>
      </c>
    </row>
    <row r="8" spans="1:5" x14ac:dyDescent="0.4">
      <c r="A8" s="35" t="s">
        <v>45</v>
      </c>
      <c r="B8" s="35" t="s">
        <v>57</v>
      </c>
      <c r="C8" s="36">
        <v>1287</v>
      </c>
      <c r="D8" s="35">
        <v>12</v>
      </c>
      <c r="E8" s="36">
        <f t="shared" si="0"/>
        <v>15444</v>
      </c>
    </row>
    <row r="9" spans="1:5" x14ac:dyDescent="0.4">
      <c r="A9" s="35" t="s">
        <v>46</v>
      </c>
      <c r="B9" s="35" t="s">
        <v>58</v>
      </c>
      <c r="C9" s="36">
        <v>1287</v>
      </c>
      <c r="D9" s="35">
        <v>12</v>
      </c>
      <c r="E9" s="36">
        <f t="shared" si="0"/>
        <v>15444</v>
      </c>
    </row>
    <row r="10" spans="1:5" x14ac:dyDescent="0.4">
      <c r="A10" s="35" t="s">
        <v>48</v>
      </c>
      <c r="B10" s="35" t="s">
        <v>47</v>
      </c>
      <c r="C10" s="36">
        <v>1092</v>
      </c>
      <c r="D10" s="35">
        <v>12</v>
      </c>
      <c r="E10" s="36">
        <f t="shared" si="0"/>
        <v>13104</v>
      </c>
    </row>
    <row r="11" spans="1:5" x14ac:dyDescent="0.4">
      <c r="A11" s="35" t="s">
        <v>49</v>
      </c>
      <c r="B11" s="35" t="s">
        <v>59</v>
      </c>
      <c r="C11" s="36">
        <v>962</v>
      </c>
      <c r="D11" s="35">
        <v>12</v>
      </c>
      <c r="E11" s="36">
        <f t="shared" si="0"/>
        <v>11544</v>
      </c>
    </row>
    <row r="12" spans="1:5" x14ac:dyDescent="0.4">
      <c r="A12" s="35" t="s">
        <v>61</v>
      </c>
      <c r="B12" s="35" t="s">
        <v>60</v>
      </c>
      <c r="C12" s="36">
        <v>1820</v>
      </c>
      <c r="D12" s="35">
        <v>12</v>
      </c>
      <c r="E12" s="36">
        <f t="shared" si="0"/>
        <v>21840</v>
      </c>
    </row>
    <row r="13" spans="1:5" x14ac:dyDescent="0.4">
      <c r="A13" s="35" t="s">
        <v>62</v>
      </c>
      <c r="B13" s="35" t="s">
        <v>50</v>
      </c>
      <c r="C13" s="36">
        <v>1228</v>
      </c>
      <c r="D13" s="35">
        <v>12</v>
      </c>
      <c r="E13" s="36">
        <f t="shared" si="0"/>
        <v>14736</v>
      </c>
    </row>
    <row r="14" spans="1:5" x14ac:dyDescent="0.4">
      <c r="A14" s="35" t="s">
        <v>63</v>
      </c>
      <c r="B14" s="35" t="s">
        <v>51</v>
      </c>
      <c r="C14" s="36">
        <v>1157</v>
      </c>
      <c r="D14" s="35">
        <v>12</v>
      </c>
      <c r="E14" s="36">
        <f t="shared" si="0"/>
        <v>13884</v>
      </c>
    </row>
    <row r="15" spans="1:5" x14ac:dyDescent="0.4">
      <c r="A15" s="35" t="s">
        <v>52</v>
      </c>
      <c r="B15" s="35" t="s">
        <v>64</v>
      </c>
      <c r="C15" s="36">
        <v>1027</v>
      </c>
      <c r="D15" s="35">
        <v>12</v>
      </c>
      <c r="E15" s="36">
        <f t="shared" si="0"/>
        <v>12324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5"/>
  <sheetViews>
    <sheetView zoomScale="90" zoomScaleNormal="90" workbookViewId="0"/>
  </sheetViews>
  <sheetFormatPr defaultRowHeight="18.75" x14ac:dyDescent="0.4"/>
  <cols>
    <col min="1" max="1" width="7.75" style="37" bestFit="1" customWidth="1"/>
    <col min="2" max="2" width="31.625" style="37" bestFit="1" customWidth="1"/>
    <col min="3" max="3" width="9.5" style="37" customWidth="1"/>
    <col min="4" max="4" width="9" style="37"/>
    <col min="5" max="5" width="21.625" style="37" bestFit="1" customWidth="1"/>
    <col min="6" max="7" width="15" style="37" bestFit="1" customWidth="1"/>
    <col min="8" max="8" width="9" style="37"/>
    <col min="9" max="9" width="7.125" style="37" bestFit="1" customWidth="1"/>
    <col min="10" max="10" width="12.375" style="37" bestFit="1" customWidth="1"/>
    <col min="11" max="16384" width="9" style="38"/>
  </cols>
  <sheetData>
    <row r="1" spans="1:10" ht="25.5" x14ac:dyDescent="0.4">
      <c r="A1" s="41" t="s">
        <v>65</v>
      </c>
    </row>
    <row r="3" spans="1:10" x14ac:dyDescent="0.4">
      <c r="A3" s="51" t="s">
        <v>66</v>
      </c>
      <c r="B3" s="51" t="s">
        <v>67</v>
      </c>
      <c r="C3" s="51" t="s">
        <v>68</v>
      </c>
      <c r="D3" s="51" t="s">
        <v>69</v>
      </c>
      <c r="E3" s="51" t="s">
        <v>70</v>
      </c>
      <c r="F3" s="51" t="s">
        <v>71</v>
      </c>
      <c r="G3" s="51" t="s">
        <v>72</v>
      </c>
      <c r="H3" s="51" t="s">
        <v>4</v>
      </c>
      <c r="I3" s="51" t="s">
        <v>73</v>
      </c>
      <c r="J3" s="51" t="s">
        <v>74</v>
      </c>
    </row>
    <row r="4" spans="1:10" x14ac:dyDescent="0.4">
      <c r="A4" s="39" t="s">
        <v>75</v>
      </c>
      <c r="B4" s="39" t="s">
        <v>136</v>
      </c>
      <c r="C4" s="39" t="s">
        <v>76</v>
      </c>
      <c r="D4" s="39" t="s">
        <v>77</v>
      </c>
      <c r="E4" s="39" t="s">
        <v>78</v>
      </c>
      <c r="F4" s="39" t="s">
        <v>137</v>
      </c>
      <c r="G4" s="39" t="s">
        <v>99</v>
      </c>
      <c r="H4" s="39" t="s">
        <v>8</v>
      </c>
      <c r="I4" s="39" t="s">
        <v>79</v>
      </c>
      <c r="J4" s="39" t="s">
        <v>9</v>
      </c>
    </row>
    <row r="5" spans="1:10" x14ac:dyDescent="0.4">
      <c r="A5" s="39" t="s">
        <v>80</v>
      </c>
      <c r="B5" s="39" t="s">
        <v>81</v>
      </c>
      <c r="C5" s="42" t="s">
        <v>82</v>
      </c>
      <c r="D5" s="39" t="s">
        <v>83</v>
      </c>
      <c r="E5" s="39" t="s">
        <v>84</v>
      </c>
      <c r="F5" s="39" t="s">
        <v>138</v>
      </c>
      <c r="G5" s="39" t="s">
        <v>85</v>
      </c>
      <c r="H5" s="39" t="s">
        <v>13</v>
      </c>
      <c r="I5" s="39" t="s">
        <v>86</v>
      </c>
      <c r="J5" s="39" t="s">
        <v>17</v>
      </c>
    </row>
    <row r="6" spans="1:10" x14ac:dyDescent="0.4">
      <c r="A6" s="39" t="s">
        <v>87</v>
      </c>
      <c r="B6" s="39" t="s">
        <v>88</v>
      </c>
      <c r="C6" s="39" t="s">
        <v>89</v>
      </c>
      <c r="D6" s="39" t="s">
        <v>90</v>
      </c>
      <c r="E6" s="39" t="s">
        <v>91</v>
      </c>
      <c r="F6" s="39" t="s">
        <v>139</v>
      </c>
      <c r="G6" s="39" t="s">
        <v>92</v>
      </c>
      <c r="H6" s="39" t="s">
        <v>10</v>
      </c>
      <c r="I6" s="39" t="s">
        <v>79</v>
      </c>
      <c r="J6" s="39" t="s">
        <v>14</v>
      </c>
    </row>
    <row r="7" spans="1:10" x14ac:dyDescent="0.4">
      <c r="A7" s="39" t="s">
        <v>93</v>
      </c>
      <c r="B7" s="39" t="s">
        <v>94</v>
      </c>
      <c r="C7" s="40" t="s">
        <v>95</v>
      </c>
      <c r="D7" s="39" t="s">
        <v>96</v>
      </c>
      <c r="E7" s="39" t="s">
        <v>97</v>
      </c>
      <c r="F7" s="39" t="s">
        <v>98</v>
      </c>
      <c r="G7" s="39" t="s">
        <v>140</v>
      </c>
      <c r="H7" s="39" t="s">
        <v>8</v>
      </c>
      <c r="I7" s="39" t="s">
        <v>86</v>
      </c>
      <c r="J7" s="39" t="s">
        <v>11</v>
      </c>
    </row>
    <row r="8" spans="1:10" x14ac:dyDescent="0.4">
      <c r="A8" s="39" t="s">
        <v>100</v>
      </c>
      <c r="B8" s="39" t="s">
        <v>141</v>
      </c>
      <c r="C8" s="40" t="s">
        <v>101</v>
      </c>
      <c r="D8" s="39" t="s">
        <v>102</v>
      </c>
      <c r="E8" s="39" t="s">
        <v>103</v>
      </c>
      <c r="F8" s="39" t="s">
        <v>142</v>
      </c>
      <c r="G8" s="39" t="s">
        <v>143</v>
      </c>
      <c r="H8" s="39" t="s">
        <v>10</v>
      </c>
      <c r="I8" s="39" t="s">
        <v>86</v>
      </c>
      <c r="J8" s="39" t="s">
        <v>15</v>
      </c>
    </row>
    <row r="9" spans="1:10" x14ac:dyDescent="0.4">
      <c r="A9" s="39" t="s">
        <v>104</v>
      </c>
      <c r="B9" s="39" t="s">
        <v>144</v>
      </c>
      <c r="C9" s="39" t="s">
        <v>105</v>
      </c>
      <c r="D9" s="39" t="s">
        <v>106</v>
      </c>
      <c r="E9" s="39" t="s">
        <v>107</v>
      </c>
      <c r="F9" s="39" t="s">
        <v>145</v>
      </c>
      <c r="G9" s="39" t="s">
        <v>146</v>
      </c>
      <c r="H9" s="39" t="s">
        <v>13</v>
      </c>
      <c r="I9" s="39" t="s">
        <v>79</v>
      </c>
      <c r="J9" s="39" t="s">
        <v>19</v>
      </c>
    </row>
    <row r="10" spans="1:10" x14ac:dyDescent="0.4">
      <c r="A10" s="39" t="s">
        <v>108</v>
      </c>
      <c r="B10" s="39" t="s">
        <v>147</v>
      </c>
      <c r="C10" s="40" t="s">
        <v>109</v>
      </c>
      <c r="D10" s="39" t="s">
        <v>110</v>
      </c>
      <c r="E10" s="39" t="s">
        <v>111</v>
      </c>
      <c r="F10" s="39" t="s">
        <v>112</v>
      </c>
      <c r="G10" s="39" t="s">
        <v>146</v>
      </c>
      <c r="H10" s="39" t="s">
        <v>13</v>
      </c>
      <c r="I10" s="39" t="s">
        <v>86</v>
      </c>
      <c r="J10" s="39" t="s">
        <v>17</v>
      </c>
    </row>
    <row r="11" spans="1:10" x14ac:dyDescent="0.4">
      <c r="A11" s="39" t="s">
        <v>113</v>
      </c>
      <c r="B11" s="39" t="s">
        <v>148</v>
      </c>
      <c r="C11" s="39" t="s">
        <v>114</v>
      </c>
      <c r="D11" s="39" t="s">
        <v>90</v>
      </c>
      <c r="E11" s="39" t="s">
        <v>115</v>
      </c>
      <c r="F11" s="39" t="s">
        <v>149</v>
      </c>
      <c r="G11" s="39" t="s">
        <v>99</v>
      </c>
      <c r="H11" s="39" t="s">
        <v>8</v>
      </c>
      <c r="I11" s="39" t="s">
        <v>79</v>
      </c>
      <c r="J11" s="39" t="s">
        <v>9</v>
      </c>
    </row>
    <row r="12" spans="1:10" x14ac:dyDescent="0.4">
      <c r="A12" s="39" t="s">
        <v>116</v>
      </c>
      <c r="B12" s="39" t="s">
        <v>150</v>
      </c>
      <c r="C12" s="39" t="s">
        <v>117</v>
      </c>
      <c r="D12" s="39" t="s">
        <v>118</v>
      </c>
      <c r="E12" s="39" t="s">
        <v>119</v>
      </c>
      <c r="F12" s="39" t="s">
        <v>120</v>
      </c>
      <c r="G12" s="39" t="s">
        <v>143</v>
      </c>
      <c r="H12" s="39" t="s">
        <v>10</v>
      </c>
      <c r="I12" s="39" t="s">
        <v>79</v>
      </c>
      <c r="J12" s="39" t="s">
        <v>14</v>
      </c>
    </row>
    <row r="13" spans="1:10" x14ac:dyDescent="0.4">
      <c r="A13" s="39" t="s">
        <v>121</v>
      </c>
      <c r="B13" s="39" t="s">
        <v>122</v>
      </c>
      <c r="C13" s="40" t="s">
        <v>123</v>
      </c>
      <c r="D13" s="39" t="s">
        <v>124</v>
      </c>
      <c r="E13" s="39" t="s">
        <v>125</v>
      </c>
      <c r="F13" s="39" t="s">
        <v>151</v>
      </c>
      <c r="G13" s="39" t="s">
        <v>152</v>
      </c>
      <c r="H13" s="39" t="s">
        <v>8</v>
      </c>
      <c r="I13" s="39" t="s">
        <v>86</v>
      </c>
      <c r="J13" s="39" t="s">
        <v>11</v>
      </c>
    </row>
    <row r="14" spans="1:10" x14ac:dyDescent="0.4">
      <c r="A14" s="39" t="s">
        <v>126</v>
      </c>
      <c r="B14" s="39" t="s">
        <v>127</v>
      </c>
      <c r="C14" s="40" t="s">
        <v>128</v>
      </c>
      <c r="D14" s="39" t="s">
        <v>129</v>
      </c>
      <c r="E14" s="39" t="s">
        <v>130</v>
      </c>
      <c r="F14" s="39" t="s">
        <v>131</v>
      </c>
      <c r="G14" s="39" t="s">
        <v>153</v>
      </c>
      <c r="H14" s="39" t="s">
        <v>10</v>
      </c>
      <c r="I14" s="39" t="s">
        <v>86</v>
      </c>
      <c r="J14" s="39" t="s">
        <v>15</v>
      </c>
    </row>
    <row r="15" spans="1:10" x14ac:dyDescent="0.4">
      <c r="A15" s="39" t="s">
        <v>132</v>
      </c>
      <c r="B15" s="39" t="s">
        <v>154</v>
      </c>
      <c r="C15" s="39" t="s">
        <v>133</v>
      </c>
      <c r="D15" s="39" t="s">
        <v>77</v>
      </c>
      <c r="E15" s="39" t="s">
        <v>134</v>
      </c>
      <c r="F15" s="39" t="s">
        <v>135</v>
      </c>
      <c r="G15" s="39" t="s">
        <v>85</v>
      </c>
      <c r="H15" s="39" t="s">
        <v>13</v>
      </c>
      <c r="I15" s="39" t="s">
        <v>79</v>
      </c>
      <c r="J15" s="39" t="s">
        <v>19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ジェームス</vt:lpstr>
      <vt:lpstr>商品マスター</vt:lpstr>
      <vt:lpstr>顧客マスター</vt:lpstr>
      <vt:lpstr>ジェームス!Print_Area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降矢 通</dc:creator>
  <cp:lastModifiedBy>01 User</cp:lastModifiedBy>
  <cp:lastPrinted>2015-12-23T05:34:31Z</cp:lastPrinted>
  <dcterms:created xsi:type="dcterms:W3CDTF">2015-12-13T00:09:54Z</dcterms:created>
  <dcterms:modified xsi:type="dcterms:W3CDTF">2022-03-06T01:22:15Z</dcterms:modified>
</cp:coreProperties>
</file>