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8_{0642D538-980C-43EC-A01F-CF362C26D7B0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請求書" sheetId="1" r:id="rId1"/>
    <sheet name="商品マスター" sheetId="3" r:id="rId2"/>
    <sheet name="顧客マスター" sheetId="2" r:id="rId3"/>
    <sheet name="参考_商品マスター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D16" i="1"/>
  <c r="C16" i="1"/>
  <c r="F12" i="1"/>
  <c r="E12" i="1"/>
  <c r="E15" i="3"/>
  <c r="E14" i="3"/>
  <c r="E13" i="3"/>
  <c r="E12" i="3"/>
  <c r="E11" i="3"/>
  <c r="E10" i="3"/>
  <c r="E9" i="3"/>
  <c r="E8" i="3"/>
  <c r="E7" i="3"/>
  <c r="E6" i="3"/>
  <c r="E5" i="3"/>
  <c r="E4" i="3"/>
  <c r="E31" i="1"/>
  <c r="F31" i="1" l="1"/>
  <c r="E32" i="1" s="1"/>
  <c r="F32" i="1" s="1"/>
  <c r="E33" i="1" s="1"/>
  <c r="F34" i="1" s="1"/>
  <c r="E35" i="1" l="1"/>
  <c r="B12" i="1" s="1"/>
</calcChain>
</file>

<file path=xl/sharedStrings.xml><?xml version="1.0" encoding="utf-8"?>
<sst xmlns="http://schemas.openxmlformats.org/spreadsheetml/2006/main" count="232" uniqueCount="162">
  <si>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</si>
  <si>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</si>
  <si>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</si>
  <si>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</si>
  <si>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</si>
  <si>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</si>
  <si>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</si>
  <si>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</si>
  <si>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</si>
  <si>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</si>
  <si>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</si>
  <si>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</si>
  <si>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</si>
  <si>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</si>
  <si>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</si>
  <si>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</si>
  <si>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</si>
  <si>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</si>
  <si>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</si>
  <si>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</si>
  <si>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</si>
  <si>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</si>
  <si>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</si>
  <si>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</si>
  <si>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</si>
  <si>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</si>
  <si>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</si>
  <si>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</si>
  <si>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</si>
  <si>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</si>
  <si>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</si>
  <si>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</si>
  <si>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</si>
  <si>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</si>
  <si>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</si>
  <si>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</si>
  <si>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</si>
  <si>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</si>
  <si>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</si>
  <si>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</si>
  <si>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</si>
  <si>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</si>
  <si>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</si>
  <si>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</si>
  <si>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</si>
  <si>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</si>
  <si>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</si>
  <si>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</si>
  <si>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</si>
  <si>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</si>
  <si>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</si>
  <si>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</si>
  <si>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</si>
  <si>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</si>
  <si>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</si>
  <si>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</si>
  <si>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</si>
  <si>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</si>
  <si>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</si>
  <si>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</si>
  <si>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</si>
  <si>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</si>
  <si>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</si>
  <si>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</si>
  <si>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</si>
  <si>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</si>
  <si>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</si>
  <si>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</si>
  <si>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</si>
  <si>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</si>
  <si>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</si>
  <si>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</si>
  <si>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</si>
  <si>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</si>
  <si>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</si>
  <si>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</si>
  <si>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</si>
  <si>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</si>
  <si>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</si>
  <si>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</si>
  <si>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</si>
  <si>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</si>
  <si>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</si>
  <si>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</si>
  <si>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</si>
  <si>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</si>
  <si>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</si>
  <si>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</si>
  <si>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</si>
  <si>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</si>
  <si>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</si>
  <si>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</si>
  <si>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</si>
  <si>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</si>
  <si>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</si>
  <si>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</si>
  <si>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</si>
  <si>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</si>
  <si>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</si>
  <si>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</si>
  <si>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</si>
  <si>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</si>
  <si>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</si>
  <si>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</si>
  <si>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</si>
  <si>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</si>
  <si>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</si>
  <si>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</si>
  <si>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</si>
  <si>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</si>
  <si>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</si>
  <si>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</si>
  <si>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</si>
  <si>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</si>
  <si>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</si>
  <si>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</si>
  <si>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</si>
  <si>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</si>
  <si>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</si>
  <si>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</si>
  <si>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</si>
  <si>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</si>
  <si>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</si>
  <si>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</si>
  <si>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</si>
  <si>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</si>
  <si>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</si>
  <si>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</si>
  <si>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</si>
  <si>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</si>
  <si>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</si>
  <si>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</si>
  <si>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</si>
  <si>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</si>
  <si>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</si>
  <si>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</si>
  <si>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</si>
  <si>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</si>
  <si>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</si>
  <si>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</si>
  <si>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</si>
  <si>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</si>
  <si>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</si>
  <si>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</si>
  <si>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</si>
  <si>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</si>
  <si>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</si>
  <si>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</si>
  <si>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</si>
  <si>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</si>
  <si>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</si>
  <si>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</si>
  <si>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</si>
  <si>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</si>
  <si>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</si>
  <si>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</si>
  <si>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</si>
  <si>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</si>
  <si>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</si>
  <si>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</si>
  <si>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BR500002</t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</si>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</sst>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0"/>
    <numFmt numFmtId="178" formatCode="@&quot;　御中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6" fontId="0" fillId="0" borderId="11" xfId="1" applyFont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1" applyFont="1" applyBorder="1">
      <alignment vertical="center"/>
    </xf>
    <xf numFmtId="0" fontId="0" fillId="0" borderId="18" xfId="1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8" fillId="0" borderId="0" xfId="2" applyFont="1">
      <alignment vertical="center"/>
    </xf>
    <xf numFmtId="0" fontId="3" fillId="0" borderId="0" xfId="2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3" fillId="0" borderId="1" xfId="2" applyBorder="1">
      <alignment vertical="center"/>
    </xf>
    <xf numFmtId="6" fontId="3" fillId="0" borderId="1" xfId="1" applyFont="1" applyBorder="1">
      <alignment vertical="center"/>
    </xf>
    <xf numFmtId="0" fontId="10" fillId="0" borderId="0" xfId="2" applyFont="1">
      <alignment vertical="center"/>
    </xf>
    <xf numFmtId="0" fontId="9" fillId="2" borderId="1" xfId="2" applyFont="1" applyFill="1" applyBorder="1" applyAlignment="1">
      <alignment horizontal="center" vertical="center"/>
    </xf>
    <xf numFmtId="49" fontId="3" fillId="0" borderId="1" xfId="2" applyNumberFormat="1" applyBorder="1">
      <alignment vertical="center"/>
    </xf>
    <xf numFmtId="0" fontId="11" fillId="0" borderId="0" xfId="2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2" applyFont="1" applyBorder="1">
      <alignment vertical="center"/>
    </xf>
    <xf numFmtId="0" fontId="13" fillId="0" borderId="0" xfId="0" applyFont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177" fontId="0" fillId="0" borderId="8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6" fontId="8" fillId="0" borderId="0" xfId="1" applyFont="1" applyBorder="1" applyAlignment="1">
      <alignment horizontal="center" vertical="center"/>
    </xf>
    <xf numFmtId="6" fontId="8" fillId="0" borderId="2" xfId="1" applyFont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9" xfId="1" applyFont="1" applyBorder="1" applyAlignment="1">
      <alignment vertical="center"/>
    </xf>
    <xf numFmtId="6" fontId="3" fillId="0" borderId="22" xfId="1" applyFont="1" applyFill="1" applyBorder="1" applyAlignment="1">
      <alignment vertical="center"/>
    </xf>
    <xf numFmtId="6" fontId="0" fillId="0" borderId="23" xfId="1" applyFont="1" applyBorder="1" applyAlignment="1">
      <alignment horizontal="right" vertical="center"/>
    </xf>
    <xf numFmtId="6" fontId="0" fillId="0" borderId="24" xfId="1" applyFont="1" applyBorder="1" applyAlignment="1">
      <alignment horizontal="right" vertical="center"/>
    </xf>
    <xf numFmtId="6" fontId="0" fillId="0" borderId="27" xfId="1" applyFont="1" applyBorder="1" applyAlignment="1">
      <alignment vertical="center"/>
    </xf>
    <xf numFmtId="6" fontId="0" fillId="0" borderId="26" xfId="1" applyFont="1" applyBorder="1" applyAlignment="1">
      <alignment horizontal="right" vertical="center"/>
    </xf>
    <xf numFmtId="6" fontId="0" fillId="0" borderId="27" xfId="1" applyFont="1" applyBorder="1" applyAlignment="1">
      <alignment horizontal="right" vertical="center"/>
    </xf>
  </cellXfs>
  <cellStyles count="3">
    <cellStyle name="通貨" xfId="1" builtinId="7"/>
    <cellStyle name="標準" xfId="0" builtinId="0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24" t="s">
        <v>0</v>
      </c>
      <c r="B2" s="1" t="s">
        <v>36</v>
      </c>
      <c r="E2" s="24" t="s">
        <v>1</v>
      </c>
      <c r="F2" s="25">
        <v>44712</v>
      </c>
    </row>
    <row r="4" spans="1:10" ht="24" x14ac:dyDescent="0.4">
      <c r="A4" s="48" t="s">
        <v>2</v>
      </c>
      <c r="B4" s="48"/>
      <c r="C4" s="48"/>
      <c r="D4" s="48"/>
      <c r="E4" s="48"/>
      <c r="F4" s="48"/>
    </row>
    <row r="5" spans="1:10" x14ac:dyDescent="0.4">
      <c r="A5" t="s">
        <v>161</v>
      </c>
      <c r="B5" s="26" t="s">
        <v>109</v>
      </c>
      <c r="C5" s="2"/>
      <c r="D5" s="2"/>
      <c r="E5" s="2"/>
      <c r="F5" s="2"/>
    </row>
    <row r="6" spans="1:10" x14ac:dyDescent="0.4">
      <c r="A6" s="49" t="s">
        <v>3</v>
      </c>
      <c r="B6" s="49"/>
      <c r="C6" s="49"/>
      <c r="D6" s="2"/>
      <c r="E6" s="2"/>
      <c r="F6" s="2"/>
      <c r="G6" s="2"/>
      <c r="H6" s="31" t="s">
        <v>4</v>
      </c>
      <c r="J6" s="31" t="s">
        <v>5</v>
      </c>
    </row>
    <row r="7" spans="1:10" ht="19.5" x14ac:dyDescent="0.4">
      <c r="A7" s="26" t="s">
        <v>6</v>
      </c>
      <c r="B7" s="2"/>
      <c r="C7" s="3"/>
      <c r="D7" s="2"/>
      <c r="E7" s="27" t="s">
        <v>7</v>
      </c>
      <c r="F7" s="26"/>
      <c r="G7" s="2"/>
      <c r="H7" s="32" t="s">
        <v>8</v>
      </c>
      <c r="J7" s="33" t="s">
        <v>9</v>
      </c>
    </row>
    <row r="8" spans="1:10" x14ac:dyDescent="0.4">
      <c r="C8" s="2"/>
      <c r="D8" s="2"/>
      <c r="E8" s="28" t="s">
        <v>37</v>
      </c>
      <c r="F8" s="26"/>
      <c r="G8" s="2"/>
      <c r="H8" s="32" t="s">
        <v>10</v>
      </c>
      <c r="J8" s="33" t="s">
        <v>11</v>
      </c>
    </row>
    <row r="9" spans="1:10" x14ac:dyDescent="0.4">
      <c r="C9" s="2"/>
      <c r="D9" s="2"/>
      <c r="E9" s="29" t="s">
        <v>12</v>
      </c>
      <c r="F9" s="26"/>
      <c r="G9" s="2"/>
      <c r="H9" s="32" t="s">
        <v>13</v>
      </c>
      <c r="J9" s="33" t="s">
        <v>14</v>
      </c>
    </row>
    <row r="10" spans="1:10" x14ac:dyDescent="0.4">
      <c r="A10" s="2"/>
      <c r="B10" s="2"/>
      <c r="C10" s="2"/>
      <c r="D10" s="2"/>
      <c r="E10" s="30" t="s">
        <v>15</v>
      </c>
      <c r="F10" s="30"/>
      <c r="G10" s="3"/>
      <c r="J10" s="33" t="s">
        <v>16</v>
      </c>
    </row>
    <row r="11" spans="1:10" x14ac:dyDescent="0.4">
      <c r="A11" s="2"/>
      <c r="B11" s="2"/>
      <c r="C11" s="2"/>
      <c r="D11" s="2"/>
      <c r="E11" s="30" t="s">
        <v>17</v>
      </c>
      <c r="F11" s="30"/>
      <c r="G11" s="3"/>
      <c r="J11" s="33" t="s">
        <v>18</v>
      </c>
    </row>
    <row r="12" spans="1:10" x14ac:dyDescent="0.4">
      <c r="A12" s="50" t="s">
        <v>19</v>
      </c>
      <c r="B12" s="54">
        <f>E35</f>
        <v>442505</v>
      </c>
      <c r="C12" s="54"/>
      <c r="D12" s="2"/>
      <c r="E12" s="30" t="str">
        <f>VLOOKUP(B5,顧客マスター!$A$4:$J$15,8,FALSE)</f>
        <v>流通1課</v>
      </c>
      <c r="F12" s="30" t="str">
        <f>VLOOKUP(B5,顧客マスター!$A$4:$J$15,10,FALSE)</f>
        <v>池田　修一</v>
      </c>
      <c r="G12" s="3"/>
      <c r="J12" s="33" t="s">
        <v>20</v>
      </c>
    </row>
    <row r="13" spans="1:10" ht="19.5" thickBot="1" x14ac:dyDescent="0.45">
      <c r="A13" s="51"/>
      <c r="B13" s="55"/>
      <c r="C13" s="55"/>
      <c r="D13" s="2"/>
      <c r="E13" s="3"/>
    </row>
    <row r="14" spans="1:10" ht="20.25" thickTop="1" thickBot="1" x14ac:dyDescent="0.45">
      <c r="F14" s="34" t="s">
        <v>21</v>
      </c>
    </row>
    <row r="15" spans="1:10" x14ac:dyDescent="0.4">
      <c r="A15" s="35" t="s">
        <v>22</v>
      </c>
      <c r="B15" s="36" t="s">
        <v>23</v>
      </c>
      <c r="C15" s="37" t="s">
        <v>24</v>
      </c>
      <c r="D15" s="38" t="s">
        <v>25</v>
      </c>
      <c r="E15" s="38" t="s">
        <v>26</v>
      </c>
      <c r="F15" s="39" t="s">
        <v>27</v>
      </c>
    </row>
    <row r="16" spans="1:10" x14ac:dyDescent="0.4">
      <c r="A16" s="46">
        <v>1</v>
      </c>
      <c r="B16" s="4" t="s">
        <v>160</v>
      </c>
      <c r="C16" s="5" t="str">
        <f>_xlfn.XLOOKUP(B16,商品マスター!$B$4:$B$15,商品マスター!$A$4:$A$15,"")</f>
        <v>黒ドラフトビールロング缶</v>
      </c>
      <c r="D16" s="56">
        <f>_xlfn.XLOOKUP(B16,商品マスター!$B$4:$B$15,商品マスター!$E$4:$E$15,"")</f>
        <v>7680</v>
      </c>
      <c r="E16" s="6">
        <v>54</v>
      </c>
      <c r="F16" s="7">
        <f>IF(D16="","",D16*E16)</f>
        <v>414720</v>
      </c>
    </row>
    <row r="17" spans="1:6" x14ac:dyDescent="0.4">
      <c r="A17" s="46"/>
      <c r="B17" s="4"/>
      <c r="C17" s="5" t="str">
        <f>_xlfn.XLOOKUP(B17,商品マスター!$B$4:$B$15,商品マスター!$A$4:$A$15,"")</f>
        <v/>
      </c>
      <c r="D17" s="56" t="str">
        <f>_xlfn.XLOOKUP(B17,商品マスター!$B$4:$B$15,商品マスター!$E$4:$E$15,"")</f>
        <v/>
      </c>
      <c r="E17" s="6"/>
      <c r="F17" s="7" t="str">
        <f t="shared" ref="F17:F30" si="0">IF(D17="","",D17*E17)</f>
        <v/>
      </c>
    </row>
    <row r="18" spans="1:6" x14ac:dyDescent="0.4">
      <c r="A18" s="46"/>
      <c r="B18" s="4"/>
      <c r="C18" s="5" t="str">
        <f>_xlfn.XLOOKUP(B18,商品マスター!$B$4:$B$15,商品マスター!$A$4:$A$15,"")</f>
        <v/>
      </c>
      <c r="D18" s="56" t="str">
        <f>_xlfn.XLOOKUP(B18,商品マスター!$B$4:$B$15,商品マスター!$E$4:$E$15,"")</f>
        <v/>
      </c>
      <c r="E18" s="6"/>
      <c r="F18" s="7" t="str">
        <f t="shared" si="0"/>
        <v/>
      </c>
    </row>
    <row r="19" spans="1:6" x14ac:dyDescent="0.4">
      <c r="A19" s="46"/>
      <c r="B19" s="4"/>
      <c r="C19" s="8" t="str">
        <f>_xlfn.XLOOKUP(B19,商品マスター!$B$4:$B$15,商品マスター!$A$4:$A$15,"")</f>
        <v/>
      </c>
      <c r="D19" s="56" t="str">
        <f>_xlfn.XLOOKUP(B19,商品マスター!$B$4:$B$15,商品マスター!$E$4:$E$15,"")</f>
        <v/>
      </c>
      <c r="E19" s="6"/>
      <c r="F19" s="7" t="str">
        <f t="shared" si="0"/>
        <v/>
      </c>
    </row>
    <row r="20" spans="1:6" x14ac:dyDescent="0.4">
      <c r="A20" s="46"/>
      <c r="B20" s="4"/>
      <c r="C20" s="5" t="str">
        <f>_xlfn.XLOOKUP(B20,商品マスター!$B$4:$B$15,商品マスター!$A$4:$A$15,"")</f>
        <v/>
      </c>
      <c r="D20" s="56" t="str">
        <f>_xlfn.XLOOKUP(B20,商品マスター!$B$4:$B$15,商品マスター!$E$4:$E$15,"")</f>
        <v/>
      </c>
      <c r="E20" s="6"/>
      <c r="F20" s="7" t="str">
        <f t="shared" si="0"/>
        <v/>
      </c>
    </row>
    <row r="21" spans="1:6" x14ac:dyDescent="0.4">
      <c r="A21" s="46"/>
      <c r="B21" s="4"/>
      <c r="C21" s="5" t="str">
        <f>_xlfn.XLOOKUP(B21,商品マスター!$B$4:$B$15,商品マスター!$A$4:$A$15,"")</f>
        <v/>
      </c>
      <c r="D21" s="56" t="str">
        <f>_xlfn.XLOOKUP(B21,商品マスター!$B$4:$B$15,商品マスター!$E$4:$E$15,"")</f>
        <v/>
      </c>
      <c r="E21" s="6"/>
      <c r="F21" s="7" t="str">
        <f t="shared" si="0"/>
        <v/>
      </c>
    </row>
    <row r="22" spans="1:6" x14ac:dyDescent="0.4">
      <c r="A22" s="46"/>
      <c r="B22" s="4"/>
      <c r="C22" s="5" t="str">
        <f>_xlfn.XLOOKUP(B22,商品マスター!$B$4:$B$15,商品マスター!$A$4:$A$15,"")</f>
        <v/>
      </c>
      <c r="D22" s="56" t="str">
        <f>_xlfn.XLOOKUP(B22,商品マスター!$B$4:$B$15,商品マスター!$E$4:$E$15,"")</f>
        <v/>
      </c>
      <c r="E22" s="6"/>
      <c r="F22" s="7" t="str">
        <f t="shared" si="0"/>
        <v/>
      </c>
    </row>
    <row r="23" spans="1:6" x14ac:dyDescent="0.4">
      <c r="A23" s="46"/>
      <c r="B23" s="4"/>
      <c r="C23" s="5" t="str">
        <f>_xlfn.XLOOKUP(B23,商品マスター!$B$4:$B$15,商品マスター!$A$4:$A$15,"")</f>
        <v/>
      </c>
      <c r="D23" s="56" t="str">
        <f>_xlfn.XLOOKUP(B23,商品マスター!$B$4:$B$15,商品マスター!$E$4:$E$15,"")</f>
        <v/>
      </c>
      <c r="E23" s="6"/>
      <c r="F23" s="7" t="str">
        <f t="shared" si="0"/>
        <v/>
      </c>
    </row>
    <row r="24" spans="1:6" x14ac:dyDescent="0.4">
      <c r="A24" s="46"/>
      <c r="B24" s="4"/>
      <c r="C24" s="5" t="str">
        <f>_xlfn.XLOOKUP(B24,商品マスター!$B$4:$B$15,商品マスター!$A$4:$A$15,"")</f>
        <v/>
      </c>
      <c r="D24" s="56" t="str">
        <f>_xlfn.XLOOKUP(B24,商品マスター!$B$4:$B$15,商品マスター!$E$4:$E$15,"")</f>
        <v/>
      </c>
      <c r="E24" s="6"/>
      <c r="F24" s="7" t="str">
        <f t="shared" si="0"/>
        <v/>
      </c>
    </row>
    <row r="25" spans="1:6" x14ac:dyDescent="0.4">
      <c r="A25" s="46"/>
      <c r="B25" s="4"/>
      <c r="C25" s="5" t="str">
        <f>_xlfn.XLOOKUP(B25,商品マスター!$B$4:$B$15,商品マスター!$A$4:$A$15,"")</f>
        <v/>
      </c>
      <c r="D25" s="56" t="str">
        <f>_xlfn.XLOOKUP(B25,商品マスター!$B$4:$B$15,商品マスター!$E$4:$E$15,"")</f>
        <v/>
      </c>
      <c r="E25" s="6"/>
      <c r="F25" s="7" t="str">
        <f t="shared" si="0"/>
        <v/>
      </c>
    </row>
    <row r="26" spans="1:6" x14ac:dyDescent="0.4">
      <c r="A26" s="46"/>
      <c r="B26" s="4"/>
      <c r="C26" s="5" t="str">
        <f>_xlfn.XLOOKUP(B26,商品マスター!$B$4:$B$15,商品マスター!$A$4:$A$15,"")</f>
        <v/>
      </c>
      <c r="D26" s="56" t="str">
        <f>_xlfn.XLOOKUP(B26,商品マスター!$B$4:$B$15,商品マスター!$E$4:$E$15,"")</f>
        <v/>
      </c>
      <c r="E26" s="6"/>
      <c r="F26" s="7" t="str">
        <f t="shared" si="0"/>
        <v/>
      </c>
    </row>
    <row r="27" spans="1:6" x14ac:dyDescent="0.4">
      <c r="A27" s="46"/>
      <c r="B27" s="4"/>
      <c r="C27" s="5" t="str">
        <f>_xlfn.XLOOKUP(B27,商品マスター!$B$4:$B$15,商品マスター!$A$4:$A$15,"")</f>
        <v/>
      </c>
      <c r="D27" s="56" t="str">
        <f>_xlfn.XLOOKUP(B27,商品マスター!$B$4:$B$15,商品マスター!$E$4:$E$15,"")</f>
        <v/>
      </c>
      <c r="E27" s="6"/>
      <c r="F27" s="7" t="str">
        <f t="shared" si="0"/>
        <v/>
      </c>
    </row>
    <row r="28" spans="1:6" x14ac:dyDescent="0.4">
      <c r="A28" s="46"/>
      <c r="B28" s="4"/>
      <c r="C28" s="5" t="str">
        <f>_xlfn.XLOOKUP(B28,商品マスター!$B$4:$B$15,商品マスター!$A$4:$A$15,"")</f>
        <v/>
      </c>
      <c r="D28" s="56" t="str">
        <f>_xlfn.XLOOKUP(B28,商品マスター!$B$4:$B$15,商品マスター!$E$4:$E$15,"")</f>
        <v/>
      </c>
      <c r="E28" s="6"/>
      <c r="F28" s="7" t="str">
        <f t="shared" si="0"/>
        <v/>
      </c>
    </row>
    <row r="29" spans="1:6" x14ac:dyDescent="0.4">
      <c r="A29" s="46"/>
      <c r="B29" s="4"/>
      <c r="C29" s="5" t="str">
        <f>_xlfn.XLOOKUP(B29,商品マスター!$B$4:$B$15,商品マスター!$A$4:$A$15,"")</f>
        <v/>
      </c>
      <c r="D29" s="56" t="str">
        <f>_xlfn.XLOOKUP(B29,商品マスター!$B$4:$B$15,商品マスター!$E$4:$E$15,"")</f>
        <v/>
      </c>
      <c r="E29" s="6"/>
      <c r="F29" s="7" t="str">
        <f t="shared" si="0"/>
        <v/>
      </c>
    </row>
    <row r="30" spans="1:6" ht="19.5" thickBot="1" x14ac:dyDescent="0.45">
      <c r="A30" s="47"/>
      <c r="B30" s="9"/>
      <c r="C30" s="10" t="str">
        <f>_xlfn.XLOOKUP(B30,商品マスター!$B$4:$B$15,商品マスター!$A$4:$A$15,"")</f>
        <v/>
      </c>
      <c r="D30" s="57" t="str">
        <f>_xlfn.XLOOKUP(B30,商品マスター!$B$4:$B$15,商品マスター!$E$4:$E$15,"")</f>
        <v/>
      </c>
      <c r="E30" s="11"/>
      <c r="F30" s="12" t="str">
        <f t="shared" si="0"/>
        <v/>
      </c>
    </row>
    <row r="31" spans="1:6" ht="19.5" thickBot="1" x14ac:dyDescent="0.45">
      <c r="A31" s="26" t="s">
        <v>28</v>
      </c>
      <c r="B31" s="26"/>
      <c r="C31" s="26"/>
      <c r="D31" s="43" t="s">
        <v>29</v>
      </c>
      <c r="E31" s="13">
        <f>SUM(E16:E30)</f>
        <v>54</v>
      </c>
      <c r="F31" s="58">
        <f>SUM(F16:F30)</f>
        <v>414720</v>
      </c>
    </row>
    <row r="32" spans="1:6" x14ac:dyDescent="0.4">
      <c r="A32" s="29" t="s">
        <v>30</v>
      </c>
      <c r="B32" s="29"/>
      <c r="C32" s="40"/>
      <c r="D32" s="44" t="s">
        <v>31</v>
      </c>
      <c r="E32" s="14">
        <f>IF(AND(E31&gt;=50,F31&gt;=400000),3%,"")</f>
        <v>0.03</v>
      </c>
      <c r="F32" s="59">
        <f>ROUND(F31*E32,0)</f>
        <v>12442</v>
      </c>
    </row>
    <row r="33" spans="1:6" ht="19.5" thickBot="1" x14ac:dyDescent="0.45">
      <c r="A33" s="52" t="s">
        <v>32</v>
      </c>
      <c r="B33" s="52"/>
      <c r="C33" s="53"/>
      <c r="D33" s="43" t="s">
        <v>33</v>
      </c>
      <c r="E33" s="60">
        <f>F31-F32</f>
        <v>402278</v>
      </c>
      <c r="F33" s="61"/>
    </row>
    <row r="34" spans="1:6" ht="19.5" thickBot="1" x14ac:dyDescent="0.45">
      <c r="A34" s="26" t="s">
        <v>34</v>
      </c>
      <c r="B34" s="26"/>
      <c r="C34" s="26"/>
      <c r="D34" s="45" t="s">
        <v>158</v>
      </c>
      <c r="E34" s="14">
        <v>0.1</v>
      </c>
      <c r="F34" s="62">
        <f>ROUNDDOWN(E33*E34,0)</f>
        <v>40227</v>
      </c>
    </row>
    <row r="35" spans="1:6" ht="19.5" thickBot="1" x14ac:dyDescent="0.4">
      <c r="A35" s="41" t="s">
        <v>35</v>
      </c>
      <c r="B35" s="41"/>
      <c r="C35" s="42"/>
      <c r="D35" s="45" t="s">
        <v>159</v>
      </c>
      <c r="E35" s="63">
        <f>E33+F34</f>
        <v>442505</v>
      </c>
      <c r="F35" s="64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入力値の確認" error="ケース数は30以上の値で入力してください。" sqref="E16:E30" xr:uid="{C5341DFA-5038-4B30-B894-2EE8FB6A0A63}">
      <formula1>30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B501F8-1031-4C09-936B-6AAEE83B32CD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B715127-EBD4-4FC6-9F40-9782967DE6C7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>
      <selection activeCell="A3" sqref="A3"/>
    </sheetView>
  </sheetViews>
  <sheetFormatPr defaultRowHeight="18.75" x14ac:dyDescent="0.4"/>
  <cols>
    <col min="1" max="1" width="27.5" style="16" bestFit="1" customWidth="1"/>
    <col min="2" max="2" width="10.125" style="16" bestFit="1" customWidth="1"/>
    <col min="3" max="3" width="5.75" style="16" bestFit="1" customWidth="1"/>
    <col min="4" max="4" width="8.625" style="16" customWidth="1"/>
    <col min="5" max="5" width="11.25" style="16" bestFit="1" customWidth="1"/>
  </cols>
  <sheetData>
    <row r="1" spans="1:5" ht="24" x14ac:dyDescent="0.4">
      <c r="A1" s="15" t="s">
        <v>38</v>
      </c>
    </row>
    <row r="3" spans="1:5" ht="36" x14ac:dyDescent="0.4">
      <c r="A3" s="17" t="s">
        <v>40</v>
      </c>
      <c r="B3" s="17" t="s">
        <v>39</v>
      </c>
      <c r="C3" s="17" t="s">
        <v>41</v>
      </c>
      <c r="D3" s="17" t="s">
        <v>42</v>
      </c>
      <c r="E3" s="17" t="s">
        <v>43</v>
      </c>
    </row>
    <row r="4" spans="1:5" x14ac:dyDescent="0.4">
      <c r="A4" s="18" t="s">
        <v>45</v>
      </c>
      <c r="B4" s="18" t="s">
        <v>44</v>
      </c>
      <c r="C4" s="18">
        <v>250</v>
      </c>
      <c r="D4" s="18">
        <v>24</v>
      </c>
      <c r="E4" s="19">
        <f>C4*D4</f>
        <v>6000</v>
      </c>
    </row>
    <row r="5" spans="1:5" x14ac:dyDescent="0.4">
      <c r="A5" s="18" t="s">
        <v>47</v>
      </c>
      <c r="B5" s="18" t="s">
        <v>46</v>
      </c>
      <c r="C5" s="18">
        <v>260</v>
      </c>
      <c r="D5" s="18">
        <v>24</v>
      </c>
      <c r="E5" s="19">
        <f t="shared" ref="E5:E15" si="0">C5*D5</f>
        <v>6240</v>
      </c>
    </row>
    <row r="6" spans="1:5" x14ac:dyDescent="0.4">
      <c r="A6" s="18" t="s">
        <v>49</v>
      </c>
      <c r="B6" s="18" t="s">
        <v>48</v>
      </c>
      <c r="C6" s="18">
        <v>300</v>
      </c>
      <c r="D6" s="18">
        <v>24</v>
      </c>
      <c r="E6" s="19">
        <f t="shared" si="0"/>
        <v>7200</v>
      </c>
    </row>
    <row r="7" spans="1:5" x14ac:dyDescent="0.4">
      <c r="A7" s="18" t="s">
        <v>51</v>
      </c>
      <c r="B7" s="18" t="s">
        <v>50</v>
      </c>
      <c r="C7" s="18">
        <v>320</v>
      </c>
      <c r="D7" s="18">
        <v>24</v>
      </c>
      <c r="E7" s="19">
        <f t="shared" si="0"/>
        <v>7680</v>
      </c>
    </row>
    <row r="8" spans="1:5" x14ac:dyDescent="0.4">
      <c r="A8" s="18" t="s">
        <v>53</v>
      </c>
      <c r="B8" s="18" t="s">
        <v>52</v>
      </c>
      <c r="C8" s="18">
        <v>180</v>
      </c>
      <c r="D8" s="18">
        <v>24</v>
      </c>
      <c r="E8" s="19">
        <f t="shared" si="0"/>
        <v>4320</v>
      </c>
    </row>
    <row r="9" spans="1:5" x14ac:dyDescent="0.4">
      <c r="A9" s="18" t="s">
        <v>55</v>
      </c>
      <c r="B9" s="18" t="s">
        <v>54</v>
      </c>
      <c r="C9" s="18">
        <v>110</v>
      </c>
      <c r="D9" s="18">
        <v>24</v>
      </c>
      <c r="E9" s="19">
        <f t="shared" si="0"/>
        <v>2640</v>
      </c>
    </row>
    <row r="10" spans="1:5" x14ac:dyDescent="0.4">
      <c r="A10" s="18" t="s">
        <v>56</v>
      </c>
      <c r="B10" s="18" t="s">
        <v>64</v>
      </c>
      <c r="C10" s="18">
        <v>220</v>
      </c>
      <c r="D10" s="18">
        <v>24</v>
      </c>
      <c r="E10" s="19">
        <f t="shared" si="0"/>
        <v>5280</v>
      </c>
    </row>
    <row r="11" spans="1:5" x14ac:dyDescent="0.4">
      <c r="A11" s="18" t="s">
        <v>58</v>
      </c>
      <c r="B11" s="18" t="s">
        <v>57</v>
      </c>
      <c r="C11" s="18">
        <v>170</v>
      </c>
      <c r="D11" s="18">
        <v>24</v>
      </c>
      <c r="E11" s="19">
        <f t="shared" si="0"/>
        <v>4080</v>
      </c>
    </row>
    <row r="12" spans="1:5" x14ac:dyDescent="0.4">
      <c r="A12" s="18" t="s">
        <v>59</v>
      </c>
      <c r="B12" s="18" t="s">
        <v>65</v>
      </c>
      <c r="C12" s="18">
        <v>150</v>
      </c>
      <c r="D12" s="18">
        <v>24</v>
      </c>
      <c r="E12" s="19">
        <f t="shared" si="0"/>
        <v>3600</v>
      </c>
    </row>
    <row r="13" spans="1:5" x14ac:dyDescent="0.4">
      <c r="A13" s="18" t="s">
        <v>67</v>
      </c>
      <c r="B13" s="18" t="s">
        <v>66</v>
      </c>
      <c r="C13" s="18">
        <v>150</v>
      </c>
      <c r="D13" s="18">
        <v>24</v>
      </c>
      <c r="E13" s="19">
        <f t="shared" si="0"/>
        <v>3600</v>
      </c>
    </row>
    <row r="14" spans="1:5" x14ac:dyDescent="0.4">
      <c r="A14" s="18" t="s">
        <v>61</v>
      </c>
      <c r="B14" s="18" t="s">
        <v>60</v>
      </c>
      <c r="C14" s="18">
        <v>220</v>
      </c>
      <c r="D14" s="18">
        <v>24</v>
      </c>
      <c r="E14" s="19">
        <f t="shared" si="0"/>
        <v>5280</v>
      </c>
    </row>
    <row r="15" spans="1:5" x14ac:dyDescent="0.4">
      <c r="A15" s="18" t="s">
        <v>63</v>
      </c>
      <c r="B15" s="18" t="s">
        <v>62</v>
      </c>
      <c r="C15" s="18">
        <v>250</v>
      </c>
      <c r="D15" s="18">
        <v>24</v>
      </c>
      <c r="E15" s="19">
        <f t="shared" si="0"/>
        <v>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topLeftCell="A3" zoomScale="90" zoomScaleNormal="90" workbookViewId="0">
      <selection activeCell="H15" sqref="H15"/>
    </sheetView>
  </sheetViews>
  <sheetFormatPr defaultRowHeight="18.75" x14ac:dyDescent="0.4"/>
  <cols>
    <col min="1" max="1" width="7.75" style="16" bestFit="1" customWidth="1"/>
    <col min="2" max="2" width="31.625" style="16" bestFit="1" customWidth="1"/>
    <col min="3" max="3" width="9.5" style="16" bestFit="1" customWidth="1"/>
    <col min="4" max="4" width="9.25" style="16" bestFit="1" customWidth="1"/>
    <col min="5" max="5" width="21.625" style="16" bestFit="1" customWidth="1"/>
    <col min="6" max="7" width="15" style="16" bestFit="1" customWidth="1"/>
    <col min="8" max="8" width="9.25" style="16" bestFit="1" customWidth="1"/>
    <col min="9" max="9" width="7.375" style="16" bestFit="1" customWidth="1"/>
    <col min="10" max="10" width="13" style="16" bestFit="1" customWidth="1"/>
  </cols>
  <sheetData>
    <row r="1" spans="1:10" ht="25.5" x14ac:dyDescent="0.4">
      <c r="A1" s="20" t="s">
        <v>68</v>
      </c>
    </row>
    <row r="3" spans="1:10" x14ac:dyDescent="0.4">
      <c r="A3" s="21" t="s">
        <v>69</v>
      </c>
      <c r="B3" s="21" t="s">
        <v>70</v>
      </c>
      <c r="C3" s="21" t="s">
        <v>71</v>
      </c>
      <c r="D3" s="21" t="s">
        <v>72</v>
      </c>
      <c r="E3" s="21" t="s">
        <v>73</v>
      </c>
      <c r="F3" s="21" t="s">
        <v>74</v>
      </c>
      <c r="G3" s="21" t="s">
        <v>75</v>
      </c>
      <c r="H3" s="21" t="s">
        <v>76</v>
      </c>
      <c r="I3" s="21" t="s">
        <v>126</v>
      </c>
      <c r="J3" s="21" t="s">
        <v>77</v>
      </c>
    </row>
    <row r="4" spans="1:10" x14ac:dyDescent="0.4">
      <c r="A4" s="18" t="s">
        <v>127</v>
      </c>
      <c r="B4" s="18" t="s">
        <v>128</v>
      </c>
      <c r="C4" s="18" t="s">
        <v>78</v>
      </c>
      <c r="D4" s="18" t="s">
        <v>79</v>
      </c>
      <c r="E4" s="18" t="s">
        <v>80</v>
      </c>
      <c r="F4" s="18" t="s">
        <v>129</v>
      </c>
      <c r="G4" s="18" t="s">
        <v>130</v>
      </c>
      <c r="H4" s="18" t="s">
        <v>81</v>
      </c>
      <c r="I4" s="18" t="s">
        <v>82</v>
      </c>
      <c r="J4" s="18" t="s">
        <v>9</v>
      </c>
    </row>
    <row r="5" spans="1:10" x14ac:dyDescent="0.4">
      <c r="A5" s="18" t="s">
        <v>83</v>
      </c>
      <c r="B5" s="18" t="s">
        <v>131</v>
      </c>
      <c r="C5" s="23" t="s">
        <v>84</v>
      </c>
      <c r="D5" s="18" t="s">
        <v>85</v>
      </c>
      <c r="E5" s="18" t="s">
        <v>86</v>
      </c>
      <c r="F5" s="18" t="s">
        <v>132</v>
      </c>
      <c r="G5" s="18" t="s">
        <v>133</v>
      </c>
      <c r="H5" s="18" t="s">
        <v>87</v>
      </c>
      <c r="I5" s="18" t="s">
        <v>88</v>
      </c>
      <c r="J5" s="18" t="s">
        <v>18</v>
      </c>
    </row>
    <row r="6" spans="1:10" x14ac:dyDescent="0.4">
      <c r="A6" s="18" t="s">
        <v>89</v>
      </c>
      <c r="B6" s="18" t="s">
        <v>134</v>
      </c>
      <c r="C6" s="18" t="s">
        <v>90</v>
      </c>
      <c r="D6" s="18" t="s">
        <v>91</v>
      </c>
      <c r="E6" s="18" t="s">
        <v>92</v>
      </c>
      <c r="F6" s="18" t="s">
        <v>135</v>
      </c>
      <c r="G6" s="18" t="s">
        <v>136</v>
      </c>
      <c r="H6" s="18" t="s">
        <v>93</v>
      </c>
      <c r="I6" s="18" t="s">
        <v>82</v>
      </c>
      <c r="J6" s="18" t="s">
        <v>14</v>
      </c>
    </row>
    <row r="7" spans="1:10" x14ac:dyDescent="0.4">
      <c r="A7" s="18" t="s">
        <v>94</v>
      </c>
      <c r="B7" s="18" t="s">
        <v>137</v>
      </c>
      <c r="C7" s="22" t="s">
        <v>95</v>
      </c>
      <c r="D7" s="18" t="s">
        <v>96</v>
      </c>
      <c r="E7" s="18" t="s">
        <v>97</v>
      </c>
      <c r="F7" s="18" t="s">
        <v>138</v>
      </c>
      <c r="G7" s="18" t="s">
        <v>139</v>
      </c>
      <c r="H7" s="18" t="s">
        <v>81</v>
      </c>
      <c r="I7" s="18" t="s">
        <v>88</v>
      </c>
      <c r="J7" s="18" t="s">
        <v>11</v>
      </c>
    </row>
    <row r="8" spans="1:10" x14ac:dyDescent="0.4">
      <c r="A8" s="18" t="s">
        <v>98</v>
      </c>
      <c r="B8" s="18" t="s">
        <v>140</v>
      </c>
      <c r="C8" s="22" t="s">
        <v>99</v>
      </c>
      <c r="D8" s="18" t="s">
        <v>100</v>
      </c>
      <c r="E8" s="18" t="s">
        <v>101</v>
      </c>
      <c r="F8" s="18" t="s">
        <v>141</v>
      </c>
      <c r="G8" s="18" t="s">
        <v>136</v>
      </c>
      <c r="H8" s="18" t="s">
        <v>93</v>
      </c>
      <c r="I8" s="18" t="s">
        <v>88</v>
      </c>
      <c r="J8" s="18" t="s">
        <v>16</v>
      </c>
    </row>
    <row r="9" spans="1:10" x14ac:dyDescent="0.4">
      <c r="A9" s="18" t="s">
        <v>102</v>
      </c>
      <c r="B9" s="18" t="s">
        <v>142</v>
      </c>
      <c r="C9" s="18" t="s">
        <v>143</v>
      </c>
      <c r="D9" s="18" t="s">
        <v>103</v>
      </c>
      <c r="E9" s="18" t="s">
        <v>104</v>
      </c>
      <c r="F9" s="18" t="s">
        <v>144</v>
      </c>
      <c r="G9" s="18" t="s">
        <v>133</v>
      </c>
      <c r="H9" s="18" t="s">
        <v>87</v>
      </c>
      <c r="I9" s="18" t="s">
        <v>82</v>
      </c>
      <c r="J9" s="18" t="s">
        <v>20</v>
      </c>
    </row>
    <row r="10" spans="1:10" x14ac:dyDescent="0.4">
      <c r="A10" s="18" t="s">
        <v>105</v>
      </c>
      <c r="B10" s="18" t="s">
        <v>145</v>
      </c>
      <c r="C10" s="22" t="s">
        <v>106</v>
      </c>
      <c r="D10" s="18" t="s">
        <v>107</v>
      </c>
      <c r="E10" s="18" t="s">
        <v>108</v>
      </c>
      <c r="F10" s="18" t="s">
        <v>146</v>
      </c>
      <c r="G10" s="18" t="s">
        <v>133</v>
      </c>
      <c r="H10" s="18" t="s">
        <v>87</v>
      </c>
      <c r="I10" s="18" t="s">
        <v>88</v>
      </c>
      <c r="J10" s="18" t="s">
        <v>18</v>
      </c>
    </row>
    <row r="11" spans="1:10" x14ac:dyDescent="0.4">
      <c r="A11" s="18" t="s">
        <v>109</v>
      </c>
      <c r="B11" s="18" t="s">
        <v>147</v>
      </c>
      <c r="C11" s="18" t="s">
        <v>110</v>
      </c>
      <c r="D11" s="18" t="s">
        <v>91</v>
      </c>
      <c r="E11" s="18" t="s">
        <v>111</v>
      </c>
      <c r="F11" s="18" t="s">
        <v>148</v>
      </c>
      <c r="G11" s="18" t="s">
        <v>130</v>
      </c>
      <c r="H11" s="18" t="s">
        <v>81</v>
      </c>
      <c r="I11" s="18" t="s">
        <v>82</v>
      </c>
      <c r="J11" s="18" t="s">
        <v>9</v>
      </c>
    </row>
    <row r="12" spans="1:10" x14ac:dyDescent="0.4">
      <c r="A12" s="18" t="s">
        <v>112</v>
      </c>
      <c r="B12" s="18" t="s">
        <v>149</v>
      </c>
      <c r="C12" s="18" t="s">
        <v>113</v>
      </c>
      <c r="D12" s="18" t="s">
        <v>114</v>
      </c>
      <c r="E12" s="18" t="s">
        <v>115</v>
      </c>
      <c r="F12" s="18" t="s">
        <v>150</v>
      </c>
      <c r="G12" s="18" t="s">
        <v>136</v>
      </c>
      <c r="H12" s="18" t="s">
        <v>93</v>
      </c>
      <c r="I12" s="18" t="s">
        <v>82</v>
      </c>
      <c r="J12" s="18" t="s">
        <v>14</v>
      </c>
    </row>
    <row r="13" spans="1:10" x14ac:dyDescent="0.4">
      <c r="A13" s="18" t="s">
        <v>116</v>
      </c>
      <c r="B13" s="18" t="s">
        <v>151</v>
      </c>
      <c r="C13" s="22" t="s">
        <v>152</v>
      </c>
      <c r="D13" s="18" t="s">
        <v>117</v>
      </c>
      <c r="E13" s="18" t="s">
        <v>118</v>
      </c>
      <c r="F13" s="18" t="s">
        <v>153</v>
      </c>
      <c r="G13" s="18" t="s">
        <v>139</v>
      </c>
      <c r="H13" s="18" t="s">
        <v>81</v>
      </c>
      <c r="I13" s="18" t="s">
        <v>88</v>
      </c>
      <c r="J13" s="18" t="s">
        <v>11</v>
      </c>
    </row>
    <row r="14" spans="1:10" x14ac:dyDescent="0.4">
      <c r="A14" s="18" t="s">
        <v>119</v>
      </c>
      <c r="B14" s="18" t="s">
        <v>154</v>
      </c>
      <c r="C14" s="22" t="s">
        <v>120</v>
      </c>
      <c r="D14" s="18" t="s">
        <v>121</v>
      </c>
      <c r="E14" s="18" t="s">
        <v>122</v>
      </c>
      <c r="F14" s="18" t="s">
        <v>155</v>
      </c>
      <c r="G14" s="18" t="s">
        <v>136</v>
      </c>
      <c r="H14" s="18" t="s">
        <v>93</v>
      </c>
      <c r="I14" s="18" t="s">
        <v>88</v>
      </c>
      <c r="J14" s="18" t="s">
        <v>16</v>
      </c>
    </row>
    <row r="15" spans="1:10" x14ac:dyDescent="0.4">
      <c r="A15" s="18" t="s">
        <v>123</v>
      </c>
      <c r="B15" s="18" t="s">
        <v>156</v>
      </c>
      <c r="C15" s="18" t="s">
        <v>124</v>
      </c>
      <c r="D15" s="18" t="s">
        <v>79</v>
      </c>
      <c r="E15" s="18" t="s">
        <v>125</v>
      </c>
      <c r="F15" s="18" t="s">
        <v>157</v>
      </c>
      <c r="G15" s="18" t="s">
        <v>133</v>
      </c>
      <c r="H15" s="18" t="s">
        <v>87</v>
      </c>
      <c r="I15" s="18" t="s">
        <v>82</v>
      </c>
      <c r="J15" s="18" t="s">
        <v>20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DFCD-D700-4CF9-88C3-DF65F8464759}">
  <dimension ref="A1:C15"/>
  <sheetViews>
    <sheetView zoomScale="90" zoomScaleNormal="90" workbookViewId="0"/>
  </sheetViews>
  <sheetFormatPr defaultRowHeight="18.75" x14ac:dyDescent="0.4"/>
  <cols>
    <col min="1" max="1" width="10.125" style="16" bestFit="1" customWidth="1"/>
    <col min="2" max="2" width="27.5" style="16" bestFit="1" customWidth="1"/>
    <col min="3" max="3" width="11.25" style="16" bestFit="1" customWidth="1"/>
  </cols>
  <sheetData>
    <row r="1" spans="1:3" ht="24" x14ac:dyDescent="0.4">
      <c r="A1" s="15" t="s">
        <v>38</v>
      </c>
    </row>
    <row r="3" spans="1:3" x14ac:dyDescent="0.4">
      <c r="A3" s="17" t="s">
        <v>39</v>
      </c>
      <c r="B3" s="17" t="s">
        <v>40</v>
      </c>
      <c r="C3" s="17" t="s">
        <v>43</v>
      </c>
    </row>
    <row r="4" spans="1:3" x14ac:dyDescent="0.4">
      <c r="A4" s="18" t="s">
        <v>44</v>
      </c>
      <c r="B4" s="18" t="s">
        <v>45</v>
      </c>
      <c r="C4" s="19">
        <v>6000</v>
      </c>
    </row>
    <row r="5" spans="1:3" x14ac:dyDescent="0.4">
      <c r="A5" s="18" t="s">
        <v>46</v>
      </c>
      <c r="B5" s="18" t="s">
        <v>47</v>
      </c>
      <c r="C5" s="19">
        <v>6240</v>
      </c>
    </row>
    <row r="6" spans="1:3" x14ac:dyDescent="0.4">
      <c r="A6" s="18" t="s">
        <v>48</v>
      </c>
      <c r="B6" s="18" t="s">
        <v>49</v>
      </c>
      <c r="C6" s="19">
        <v>7200</v>
      </c>
    </row>
    <row r="7" spans="1:3" x14ac:dyDescent="0.4">
      <c r="A7" s="18" t="s">
        <v>50</v>
      </c>
      <c r="B7" s="18" t="s">
        <v>51</v>
      </c>
      <c r="C7" s="19">
        <v>7680</v>
      </c>
    </row>
    <row r="8" spans="1:3" x14ac:dyDescent="0.4">
      <c r="A8" s="18" t="s">
        <v>52</v>
      </c>
      <c r="B8" s="18" t="s">
        <v>53</v>
      </c>
      <c r="C8" s="19">
        <v>4320</v>
      </c>
    </row>
    <row r="9" spans="1:3" x14ac:dyDescent="0.4">
      <c r="A9" s="18" t="s">
        <v>54</v>
      </c>
      <c r="B9" s="18" t="s">
        <v>55</v>
      </c>
      <c r="C9" s="19">
        <v>2640</v>
      </c>
    </row>
    <row r="10" spans="1:3" x14ac:dyDescent="0.4">
      <c r="A10" s="18" t="s">
        <v>64</v>
      </c>
      <c r="B10" s="18" t="s">
        <v>56</v>
      </c>
      <c r="C10" s="19">
        <v>5280</v>
      </c>
    </row>
    <row r="11" spans="1:3" x14ac:dyDescent="0.4">
      <c r="A11" s="18" t="s">
        <v>57</v>
      </c>
      <c r="B11" s="18" t="s">
        <v>58</v>
      </c>
      <c r="C11" s="19">
        <v>4080</v>
      </c>
    </row>
    <row r="12" spans="1:3" x14ac:dyDescent="0.4">
      <c r="A12" s="18" t="s">
        <v>65</v>
      </c>
      <c r="B12" s="18" t="s">
        <v>59</v>
      </c>
      <c r="C12" s="19">
        <v>3600</v>
      </c>
    </row>
    <row r="13" spans="1:3" x14ac:dyDescent="0.4">
      <c r="A13" s="18" t="s">
        <v>66</v>
      </c>
      <c r="B13" s="18" t="s">
        <v>67</v>
      </c>
      <c r="C13" s="19">
        <v>3600</v>
      </c>
    </row>
    <row r="14" spans="1:3" x14ac:dyDescent="0.4">
      <c r="A14" s="18" t="s">
        <v>60</v>
      </c>
      <c r="B14" s="18" t="s">
        <v>61</v>
      </c>
      <c r="C14" s="19">
        <v>5280</v>
      </c>
    </row>
    <row r="15" spans="1:3" x14ac:dyDescent="0.4">
      <c r="A15" s="18" t="s">
        <v>62</v>
      </c>
      <c r="B15" s="18" t="s">
        <v>63</v>
      </c>
      <c r="C15" s="19">
        <v>6000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商品マスター</vt:lpstr>
      <vt:lpstr>顧客マスター</vt:lpstr>
      <vt:lpstr>参考_商品マスター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2015-12-12T23:41:57Z</dcterms:created>
  <dcterms:modified xsi:type="dcterms:W3CDTF">2022-04-09T10:00:24Z</dcterms:modified>
</cp:coreProperties>
</file>